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/Library/Mobile Documents/com~apple~CloudDocs/Weespduurzaam/Rekentools/"/>
    </mc:Choice>
  </mc:AlternateContent>
  <xr:revisionPtr revIDLastSave="0" documentId="8_{AA531256-32C8-EE44-81C0-0B4B2A38DBCA}" xr6:coauthVersionLast="47" xr6:coauthVersionMax="47" xr10:uidLastSave="{00000000-0000-0000-0000-000000000000}"/>
  <bookViews>
    <workbookView xWindow="0" yWindow="500" windowWidth="51200" windowHeight="26700" activeTab="1" xr2:uid="{97424F9A-58CE-41DA-B07D-BBD012EF7B1C}"/>
  </bookViews>
  <sheets>
    <sheet name="Voorblad" sheetId="4" r:id="rId1"/>
    <sheet name="Berekening" sheetId="3" r:id="rId2"/>
    <sheet name="Referentie" sheetId="2" r:id="rId3"/>
  </sheets>
  <definedNames>
    <definedName name="DoucheT" comment="Douche temperatuur">Referentie!$C$5</definedName>
    <definedName name="Inl.T" comment="water inlaat temperatuur">Referentie!$C$4</definedName>
    <definedName name="Rend" comment="ketelrendement">Referentie!$C$7</definedName>
    <definedName name="SWW" comment="soortelijke warmte water">Referentie!$C$9</definedName>
    <definedName name="Verbr.w" comment="Verbrandingswaarde aardgas">Referentie!$C$8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3" l="1"/>
  <c r="D13" i="3"/>
  <c r="C13" i="3"/>
  <c r="C14" i="3"/>
  <c r="C15" i="3"/>
  <c r="D15" i="3"/>
  <c r="F14" i="3"/>
  <c r="D14" i="3"/>
  <c r="B14" i="3"/>
  <c r="E15" i="3"/>
  <c r="F15" i="3"/>
  <c r="E14" i="3"/>
  <c r="E13" i="3"/>
  <c r="F13" i="3"/>
  <c r="B13" i="3"/>
</calcChain>
</file>

<file path=xl/sharedStrings.xml><?xml version="1.0" encoding="utf-8"?>
<sst xmlns="http://schemas.openxmlformats.org/spreadsheetml/2006/main" count="73" uniqueCount="55">
  <si>
    <t>Verbruik huidige douchekop</t>
  </si>
  <si>
    <t>Verbruik nieuwe douchekop</t>
  </si>
  <si>
    <t>Kosten water</t>
  </si>
  <si>
    <t>Euro/m3</t>
  </si>
  <si>
    <t>Euro/jaar</t>
  </si>
  <si>
    <t>Aantal personen</t>
  </si>
  <si>
    <t>min/dag</t>
  </si>
  <si>
    <t>Huidige douchtijd voor 1 persoon</t>
  </si>
  <si>
    <t>Nieuwe douchetijd voor 1 persoon</t>
  </si>
  <si>
    <t>Besparing huidige douche tijd met watersparende douchekop</t>
  </si>
  <si>
    <t>Besparing korter douchen met watersparende douchekop</t>
  </si>
  <si>
    <t>Temperatuur water toevoer</t>
  </si>
  <si>
    <t>Kosten gas</t>
  </si>
  <si>
    <t>℃</t>
  </si>
  <si>
    <t>Soortelijke warmte water</t>
  </si>
  <si>
    <t>kJ/K.kg</t>
  </si>
  <si>
    <t>Ketelrendement</t>
  </si>
  <si>
    <t xml:space="preserve">Besparing korter douchen met huidige douchekop </t>
  </si>
  <si>
    <t>kWh/m3</t>
  </si>
  <si>
    <t>VERSIE 1.0</t>
  </si>
  <si>
    <t>© Weesp Duurzaam. </t>
  </si>
  <si>
    <t>Versie</t>
  </si>
  <si>
    <t>Auteur</t>
  </si>
  <si>
    <t>Type</t>
  </si>
  <si>
    <t>Wijzigingen</t>
  </si>
  <si>
    <t>Datum</t>
  </si>
  <si>
    <t>Peter Verbraak</t>
  </si>
  <si>
    <t>Definitief</t>
  </si>
  <si>
    <t>REKENTOOL Kostenbesparing korter douchen en watersparende douchekop</t>
  </si>
  <si>
    <t>In de berekening zijn de volgende waarden/constanten gebruikt</t>
  </si>
  <si>
    <t>l/min</t>
  </si>
  <si>
    <t>Berekening kostenbesparing kortere douchetijd en watersparende douchekop</t>
  </si>
  <si>
    <t>Douche temperatuur water</t>
  </si>
  <si>
    <t>eerste release</t>
  </si>
  <si>
    <t>correctie</t>
  </si>
  <si>
    <t>Bovenste verbrandingswaarde</t>
  </si>
  <si>
    <t>Verbr.w</t>
  </si>
  <si>
    <t>KJ/kg.K</t>
  </si>
  <si>
    <t>SWW</t>
  </si>
  <si>
    <t>Rend</t>
  </si>
  <si>
    <t>SwW</t>
  </si>
  <si>
    <t>DoucheT</t>
  </si>
  <si>
    <t>inl.T</t>
  </si>
  <si>
    <t>warmwater temperatuur aangepast naar 38 graden + benaming constanten</t>
  </si>
  <si>
    <t>-</t>
  </si>
  <si>
    <t>definitief</t>
  </si>
  <si>
    <t>Logo Noord Holland toegevoegd</t>
  </si>
  <si>
    <t>cosmetisch</t>
  </si>
  <si>
    <t>Besparing</t>
  </si>
  <si>
    <t>Totaal</t>
  </si>
  <si>
    <t>gas</t>
  </si>
  <si>
    <t>water</t>
  </si>
  <si>
    <t>m3/jaar</t>
  </si>
  <si>
    <t>m3 gas en water metv verbruikskosten toegevoegd</t>
  </si>
  <si>
    <t>bug verwijderd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</si>
</sst>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36"/>
      <color theme="1"/>
      <name val="Helvetica Neue"/>
      <family val="2"/>
    </font>
    <font>
      <sz val="10"/>
      <color theme="1"/>
      <name val="Helvetica Neue"/>
      <family val="2"/>
    </font>
    <font>
      <sz val="16"/>
      <color theme="1"/>
      <name val="Helvetica Neue"/>
      <family val="2"/>
    </font>
    <font>
      <b/>
      <sz val="11"/>
      <color theme="1"/>
      <name val="Helvetica Neue"/>
      <family val="2"/>
    </font>
    <font>
      <sz val="12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7" fillId="3" borderId="0" applyNumberFormat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5" fillId="0" borderId="0" xfId="0" applyNumberFormat="1" applyFont="1"/>
    <xf numFmtId="0" fontId="8" fillId="0" borderId="0" xfId="0" applyFont="1"/>
    <xf numFmtId="2" fontId="0" fillId="0" borderId="0" xfId="0" applyNumberFormat="1"/>
    <xf numFmtId="0" fontId="6" fillId="0" borderId="4" xfId="0" applyFont="1" applyBorder="1"/>
    <xf numFmtId="0" fontId="4" fillId="0" borderId="5" xfId="0" applyFont="1" applyBorder="1"/>
    <xf numFmtId="14" fontId="4" fillId="0" borderId="5" xfId="0" applyNumberFormat="1" applyFont="1" applyBorder="1"/>
    <xf numFmtId="0" fontId="4" fillId="0" borderId="5" xfId="0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14" fontId="4" fillId="0" borderId="6" xfId="0" applyNumberFormat="1" applyFont="1" applyBorder="1"/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9" fillId="0" borderId="0" xfId="1" applyFont="1" applyFill="1" applyBorder="1" applyProtection="1">
      <protection locked="0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right"/>
    </xf>
    <xf numFmtId="2" fontId="1" fillId="3" borderId="7" xfId="2" applyNumberFormat="1" applyFont="1" applyBorder="1"/>
    <xf numFmtId="2" fontId="1" fillId="3" borderId="8" xfId="2" applyNumberFormat="1" applyFont="1" applyBorder="1"/>
    <xf numFmtId="0" fontId="9" fillId="2" borderId="9" xfId="1" applyFont="1" applyBorder="1" applyProtection="1">
      <protection locked="0"/>
    </xf>
    <xf numFmtId="0" fontId="9" fillId="2" borderId="10" xfId="1" applyFont="1" applyBorder="1" applyProtection="1">
      <protection locked="0"/>
    </xf>
    <xf numFmtId="2" fontId="9" fillId="2" borderId="10" xfId="1" applyNumberFormat="1" applyFont="1" applyBorder="1" applyProtection="1">
      <protection locked="0"/>
    </xf>
    <xf numFmtId="0" fontId="9" fillId="2" borderId="11" xfId="1" applyFont="1" applyBorder="1" applyProtection="1">
      <protection locked="0"/>
    </xf>
    <xf numFmtId="0" fontId="0" fillId="0" borderId="1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2" xfId="0" applyBorder="1"/>
    <xf numFmtId="0" fontId="3" fillId="0" borderId="0" xfId="0" applyFont="1" applyAlignment="1">
      <alignment horizontal="left" vertical="center" wrapText="1"/>
    </xf>
  </cellXfs>
  <cellStyles count="3">
    <cellStyle name="Invoer" xfId="1" builtinId="20"/>
    <cellStyle name="Neutraal" xfId="2" builtinId="2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5439656</xdr:colOff>
      <xdr:row>0</xdr:row>
      <xdr:rowOff>317499</xdr:rowOff>
    </xdr:from>
    <xdr:to>
      <xdr:col>6</xdr:col>
      <xdr:colOff>111011</xdr:colOff>
      <xdr:row>0</xdr:row>
      <xdr:rowOff>1206599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EF08635-27D1-8440-9A20-25DEDD771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9286" y="317499"/>
          <a:ext cx="1757014" cy="889100"/>
        </a:xfrm>
        <a:prstGeom prst="rect">
          <a:avLst/>
        </a:prstGeom>
      </xdr:spPr>
    </xdr:pic>
    <xdr:clientData/>
  </xdr:twoCellAnchor>
  <xdr:twoCellAnchor editAs="oneCell">
    <xdr:from>
      <xdr:col>6</xdr:col>
      <xdr:colOff>305741</xdr:colOff>
      <xdr:row>0</xdr:row>
      <xdr:rowOff>292897</xdr:rowOff>
    </xdr:from>
    <xdr:to>
      <xdr:col>8</xdr:col>
      <xdr:colOff>82316</xdr:colOff>
      <xdr:row>0</xdr:row>
      <xdr:rowOff>1238016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6E3B7F5-0130-C575-F73E-3F2EBD000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42130" y="292897"/>
          <a:ext cx="1422871" cy="945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8BAB-CB79-F04D-ACA6-EC0EBC08F324}">
  <dimension ref="A1:F29"/>
  <sheetViews>
    <sheetView zoomScale="108" zoomScaleNormal="323" workbookViewId="0">
      <selection activeCell="C23" sqref="C23"/>
    </sheetView>
  </sheetViews>
  <sheetFormatPr baseColWidth="10" defaultRowHeight="15" x14ac:dyDescent="0.2"/>
  <cols>
    <col min="1" max="1" width="10.1640625" style="4" customWidth="1"/>
    <col min="2" max="2" width="14" customWidth="1"/>
    <col min="3" max="3" width="19.6640625" customWidth="1"/>
    <col min="4" max="4" width="70.1640625" customWidth="1"/>
  </cols>
  <sheetData>
    <row r="1" spans="1:6" ht="163" customHeight="1" x14ac:dyDescent="0.2">
      <c r="A1" s="35" t="s">
        <v>28</v>
      </c>
      <c r="B1" s="35"/>
      <c r="C1" s="35"/>
      <c r="D1" s="35"/>
    </row>
    <row r="2" spans="1:6" ht="20" x14ac:dyDescent="0.2">
      <c r="A2" s="5" t="s">
        <v>19</v>
      </c>
      <c r="B2" s="8">
        <v>1.5</v>
      </c>
      <c r="C2" s="2"/>
      <c r="D2" s="2"/>
      <c r="E2" s="2"/>
      <c r="F2" s="1"/>
    </row>
    <row r="3" spans="1:6" x14ac:dyDescent="0.2">
      <c r="A3" s="6"/>
      <c r="B3" s="1"/>
      <c r="C3" s="1"/>
      <c r="D3" s="1"/>
      <c r="E3" s="1"/>
      <c r="F3" s="1"/>
    </row>
    <row r="4" spans="1:6" x14ac:dyDescent="0.2">
      <c r="A4" s="7" t="s">
        <v>20</v>
      </c>
      <c r="B4" s="1"/>
      <c r="C4" s="1"/>
      <c r="D4" s="1"/>
      <c r="E4" s="1"/>
    </row>
    <row r="5" spans="1:6" x14ac:dyDescent="0.2">
      <c r="A5" s="6"/>
      <c r="B5" s="1"/>
      <c r="C5" s="1"/>
      <c r="D5" s="1"/>
      <c r="E5" s="1"/>
      <c r="F5" s="1"/>
    </row>
    <row r="6" spans="1:6" ht="16" thickBot="1" x14ac:dyDescent="0.25">
      <c r="A6" s="3"/>
      <c r="B6" s="1"/>
      <c r="C6" s="1"/>
      <c r="D6" s="1"/>
      <c r="E6" s="1"/>
      <c r="F6" s="1"/>
    </row>
    <row r="7" spans="1:6" ht="16" thickBot="1" x14ac:dyDescent="0.25">
      <c r="A7" s="19" t="s">
        <v>21</v>
      </c>
      <c r="B7" s="18" t="s">
        <v>22</v>
      </c>
      <c r="C7" s="18" t="s">
        <v>23</v>
      </c>
      <c r="D7" s="18" t="s">
        <v>24</v>
      </c>
      <c r="E7" s="11" t="s">
        <v>25</v>
      </c>
      <c r="F7" s="1"/>
    </row>
    <row r="8" spans="1:6" x14ac:dyDescent="0.2">
      <c r="A8" s="15">
        <v>1</v>
      </c>
      <c r="B8" s="16" t="s">
        <v>26</v>
      </c>
      <c r="C8" s="16" t="s">
        <v>27</v>
      </c>
      <c r="D8" s="16" t="s">
        <v>33</v>
      </c>
      <c r="E8" s="17">
        <v>44976</v>
      </c>
      <c r="F8" s="1"/>
    </row>
    <row r="9" spans="1:6" x14ac:dyDescent="0.2">
      <c r="A9" s="14">
        <v>1.1000000000000001</v>
      </c>
      <c r="B9" s="12" t="s">
        <v>26</v>
      </c>
      <c r="C9" s="12" t="s">
        <v>34</v>
      </c>
      <c r="D9" s="12" t="s">
        <v>43</v>
      </c>
      <c r="E9" s="13">
        <v>44977</v>
      </c>
      <c r="F9" s="1"/>
    </row>
    <row r="10" spans="1:6" x14ac:dyDescent="0.2">
      <c r="A10" s="14">
        <v>1.2</v>
      </c>
      <c r="B10" s="12" t="s">
        <v>26</v>
      </c>
      <c r="C10" s="12" t="s">
        <v>45</v>
      </c>
      <c r="D10" s="12" t="s">
        <v>46</v>
      </c>
      <c r="E10" s="13">
        <v>44978</v>
      </c>
      <c r="F10" s="1"/>
    </row>
    <row r="11" spans="1:6" x14ac:dyDescent="0.2">
      <c r="A11" s="14">
        <v>1.3</v>
      </c>
      <c r="B11" s="12" t="s">
        <v>26</v>
      </c>
      <c r="C11" s="12" t="s">
        <v>34</v>
      </c>
      <c r="D11" s="12" t="s">
        <v>47</v>
      </c>
      <c r="E11" s="13">
        <v>44980</v>
      </c>
      <c r="F11" s="1"/>
    </row>
    <row r="12" spans="1:6" x14ac:dyDescent="0.2">
      <c r="A12" s="14">
        <v>1.4</v>
      </c>
      <c r="B12" s="12" t="s">
        <v>26</v>
      </c>
      <c r="C12" s="12" t="s">
        <v>34</v>
      </c>
      <c r="D12" s="12" t="s">
        <v>53</v>
      </c>
      <c r="E12" s="13">
        <v>44981</v>
      </c>
      <c r="F12" s="1"/>
    </row>
    <row r="13" spans="1:6" x14ac:dyDescent="0.2">
      <c r="A13" s="14">
        <v>1.5</v>
      </c>
      <c r="B13" s="12" t="s">
        <v>26</v>
      </c>
      <c r="C13" s="12" t="s">
        <v>34</v>
      </c>
      <c r="D13" s="12" t="s">
        <v>54</v>
      </c>
      <c r="E13" s="13">
        <v>44988</v>
      </c>
      <c r="F13" s="1"/>
    </row>
    <row r="14" spans="1:6" x14ac:dyDescent="0.2">
      <c r="A14" s="3"/>
      <c r="B14" s="1"/>
      <c r="C14" s="1"/>
      <c r="D14" s="1"/>
      <c r="E14" s="1"/>
      <c r="F14" s="1"/>
    </row>
    <row r="15" spans="1:6" x14ac:dyDescent="0.2">
      <c r="A15" s="3"/>
      <c r="B15" s="1"/>
      <c r="C15" s="1"/>
      <c r="D15" s="1"/>
      <c r="E15" s="1"/>
      <c r="F15" s="1"/>
    </row>
    <row r="16" spans="1:6" x14ac:dyDescent="0.2">
      <c r="A16" s="3"/>
      <c r="B16" s="1"/>
      <c r="C16" s="1"/>
      <c r="D16" s="1"/>
      <c r="E16" s="1"/>
      <c r="F16" s="1"/>
    </row>
    <row r="17" spans="1:6" x14ac:dyDescent="0.2">
      <c r="A17" s="3"/>
      <c r="B17" s="1"/>
      <c r="C17" s="1"/>
      <c r="D17" s="1"/>
      <c r="E17" s="1"/>
      <c r="F17" s="1"/>
    </row>
    <row r="18" spans="1:6" x14ac:dyDescent="0.2">
      <c r="A18" s="3"/>
      <c r="B18" s="1"/>
      <c r="C18" s="1"/>
      <c r="D18" s="1"/>
      <c r="E18" s="1"/>
      <c r="F18" s="1"/>
    </row>
    <row r="19" spans="1:6" x14ac:dyDescent="0.2">
      <c r="A19" s="3"/>
      <c r="B19" s="1"/>
      <c r="C19" s="1"/>
      <c r="D19" s="1"/>
      <c r="E19" s="1"/>
      <c r="F19" s="1"/>
    </row>
    <row r="20" spans="1:6" x14ac:dyDescent="0.2">
      <c r="A20" s="3"/>
      <c r="B20" s="1"/>
      <c r="C20" s="1"/>
      <c r="D20" s="1"/>
      <c r="E20" s="1"/>
      <c r="F20" s="1"/>
    </row>
    <row r="21" spans="1:6" x14ac:dyDescent="0.2">
      <c r="A21" s="3"/>
      <c r="B21" s="1"/>
      <c r="C21" s="1"/>
      <c r="D21" s="1"/>
      <c r="E21" s="1"/>
      <c r="F21" s="1"/>
    </row>
    <row r="22" spans="1:6" x14ac:dyDescent="0.2">
      <c r="A22" s="3"/>
      <c r="B22" s="1"/>
      <c r="C22" s="1"/>
      <c r="D22" s="1"/>
      <c r="E22" s="1"/>
      <c r="F22" s="1"/>
    </row>
    <row r="23" spans="1:6" x14ac:dyDescent="0.2">
      <c r="A23" s="3"/>
      <c r="B23" s="1"/>
      <c r="C23" s="1"/>
      <c r="D23" s="1"/>
      <c r="E23" s="1"/>
      <c r="F23" s="1"/>
    </row>
    <row r="24" spans="1:6" x14ac:dyDescent="0.2">
      <c r="A24" s="3"/>
      <c r="B24" s="1"/>
      <c r="C24" s="1"/>
      <c r="D24" s="1"/>
      <c r="E24" s="1"/>
      <c r="F24" s="1"/>
    </row>
    <row r="25" spans="1:6" x14ac:dyDescent="0.2">
      <c r="A25" s="3"/>
      <c r="B25" s="1"/>
      <c r="C25" s="1"/>
      <c r="D25" s="1"/>
      <c r="E25" s="1"/>
      <c r="F25" s="1"/>
    </row>
    <row r="26" spans="1:6" x14ac:dyDescent="0.2">
      <c r="A26" s="3"/>
      <c r="B26" s="1"/>
      <c r="C26" s="1"/>
      <c r="D26" s="1"/>
      <c r="E26" s="1"/>
      <c r="F26" s="1"/>
    </row>
    <row r="27" spans="1:6" x14ac:dyDescent="0.2">
      <c r="A27" s="3"/>
      <c r="B27" s="1"/>
      <c r="C27" s="1"/>
      <c r="D27" s="1"/>
      <c r="E27" s="1"/>
      <c r="F27" s="1"/>
    </row>
    <row r="28" spans="1:6" x14ac:dyDescent="0.2">
      <c r="A28" s="3"/>
      <c r="B28" s="1"/>
      <c r="C28" s="1"/>
      <c r="D28" s="1"/>
      <c r="E28" s="1"/>
      <c r="F28" s="1"/>
    </row>
    <row r="29" spans="1:6" x14ac:dyDescent="0.2">
      <c r="A29" s="3"/>
      <c r="B29" s="1"/>
      <c r="C29" s="1"/>
      <c r="D29" s="1"/>
      <c r="E29" s="1"/>
      <c r="F29" s="1"/>
    </row>
  </sheetData>
  <sheetProtection algorithmName="SHA-512" hashValue="WqLZffEl5JdZ4KSq2bGTCtJiT7nEywSr0v3MhE5FOX3brScDkqcrz/tGaR/UCpkR5E9JT50TRCaL64buodi++w==" saltValue="wU/j8RQ5VxwGJiLYlqdPtw==" spinCount="100000" sheet="1" objects="1" scenarios="1"/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EDD26-642E-A74A-A89D-68544F26D52C}">
  <dimension ref="A1:H15"/>
  <sheetViews>
    <sheetView tabSelected="1" zoomScale="227" workbookViewId="0">
      <selection activeCell="E4" sqref="E4"/>
    </sheetView>
  </sheetViews>
  <sheetFormatPr baseColWidth="10" defaultRowHeight="15" x14ac:dyDescent="0.2"/>
  <cols>
    <col min="1" max="1" width="47.5" customWidth="1"/>
    <col min="2" max="2" width="9.5" customWidth="1"/>
    <col min="3" max="6" width="8.83203125" customWidth="1"/>
  </cols>
  <sheetData>
    <row r="1" spans="1:8" x14ac:dyDescent="0.2">
      <c r="A1" s="9" t="s">
        <v>31</v>
      </c>
    </row>
    <row r="2" spans="1:8" ht="16" thickBot="1" x14ac:dyDescent="0.25"/>
    <row r="3" spans="1:8" x14ac:dyDescent="0.2">
      <c r="A3" s="34" t="s">
        <v>5</v>
      </c>
      <c r="B3" s="31" t="s">
        <v>44</v>
      </c>
      <c r="C3" s="27">
        <v>1</v>
      </c>
    </row>
    <row r="4" spans="1:8" x14ac:dyDescent="0.2">
      <c r="A4" s="22" t="s">
        <v>0</v>
      </c>
      <c r="B4" s="32" t="s">
        <v>30</v>
      </c>
      <c r="C4" s="28">
        <v>10</v>
      </c>
    </row>
    <row r="5" spans="1:8" x14ac:dyDescent="0.2">
      <c r="A5" s="22" t="s">
        <v>1</v>
      </c>
      <c r="B5" s="32" t="s">
        <v>30</v>
      </c>
      <c r="C5" s="28">
        <v>7</v>
      </c>
    </row>
    <row r="6" spans="1:8" x14ac:dyDescent="0.2">
      <c r="A6" s="22" t="s">
        <v>2</v>
      </c>
      <c r="B6" s="32" t="s">
        <v>3</v>
      </c>
      <c r="C6" s="29">
        <v>1.4</v>
      </c>
    </row>
    <row r="7" spans="1:8" x14ac:dyDescent="0.2">
      <c r="A7" s="22" t="s">
        <v>12</v>
      </c>
      <c r="B7" s="32" t="s">
        <v>3</v>
      </c>
      <c r="C7" s="29">
        <v>1.25</v>
      </c>
    </row>
    <row r="8" spans="1:8" x14ac:dyDescent="0.2">
      <c r="A8" s="22" t="s">
        <v>7</v>
      </c>
      <c r="B8" s="32" t="s">
        <v>6</v>
      </c>
      <c r="C8" s="28">
        <v>10</v>
      </c>
    </row>
    <row r="9" spans="1:8" ht="16" thickBot="1" x14ac:dyDescent="0.25">
      <c r="A9" s="23" t="s">
        <v>8</v>
      </c>
      <c r="B9" s="33" t="s">
        <v>6</v>
      </c>
      <c r="C9" s="30">
        <v>6</v>
      </c>
    </row>
    <row r="10" spans="1:8" ht="16" thickBot="1" x14ac:dyDescent="0.25">
      <c r="C10" s="20"/>
    </row>
    <row r="11" spans="1:8" ht="16" thickBot="1" x14ac:dyDescent="0.25">
      <c r="B11" s="24" t="s">
        <v>49</v>
      </c>
      <c r="C11" s="24" t="s">
        <v>50</v>
      </c>
      <c r="D11" s="24" t="s">
        <v>50</v>
      </c>
      <c r="E11" s="24" t="s">
        <v>51</v>
      </c>
      <c r="F11" s="24" t="s">
        <v>51</v>
      </c>
    </row>
    <row r="12" spans="1:8" ht="16" thickBot="1" x14ac:dyDescent="0.25">
      <c r="A12" s="21" t="s">
        <v>48</v>
      </c>
      <c r="B12" s="24" t="s">
        <v>4</v>
      </c>
      <c r="C12" s="24" t="s">
        <v>52</v>
      </c>
      <c r="D12" s="24" t="s">
        <v>4</v>
      </c>
      <c r="E12" s="24" t="s">
        <v>52</v>
      </c>
      <c r="F12" s="24" t="s">
        <v>4</v>
      </c>
    </row>
    <row r="13" spans="1:8" ht="16" x14ac:dyDescent="0.2">
      <c r="A13" s="22" t="s">
        <v>17</v>
      </c>
      <c r="B13" s="25">
        <f>$C$3*((($C$8-$C$9)*$C$4*365/1000*$C$6)+(($C$8-$C$9)*$C$4*365*SWW*(DoucheT-Inl.T)/3600/Verbr.w/Rend*$C$7))</f>
        <v>77.423604845446931</v>
      </c>
      <c r="C13" s="25">
        <f>$C$3*((($C$8-$C$9)*$C$4*365*SWW*(DoucheT-Inl.T)/3600/Verbr.w/Rend))</f>
        <v>45.586883876357554</v>
      </c>
      <c r="D13" s="25">
        <f>$C$3*((($C$8-$C$9)*$C$4*365*SWW*(DoucheT-Inl.T)/3600/Verbr.w/Rend*$C$7))</f>
        <v>56.983604845446941</v>
      </c>
      <c r="E13" s="25">
        <f>$C$3*($C$8-$C$9)*$C$4*365/1000</f>
        <v>14.6</v>
      </c>
      <c r="F13" s="25">
        <f>$C$3*($C$8-$C$9)*$C$4*365/1000*$C$6</f>
        <v>20.439999999999998</v>
      </c>
      <c r="H13" s="10"/>
    </row>
    <row r="14" spans="1:8" ht="16" x14ac:dyDescent="0.2">
      <c r="A14" s="22" t="s">
        <v>9</v>
      </c>
      <c r="B14" s="25">
        <f>$C$3*((($C$4-$C$5)*$C$8*365/1000*$C$6)+(($C$4-$C$5)*$C$8*365*SWW*(DoucheT-Inl.T)/3600/Verbr.w/Rend*$C$7))</f>
        <v>58.067703634085206</v>
      </c>
      <c r="C14" s="25">
        <f>$C$3*(($C$4-$C$5)*$C$8*365*SWW*(DoucheT-Inl.T)/3600/Verbr.w/Rend)</f>
        <v>34.190162907268167</v>
      </c>
      <c r="D14" s="25">
        <f>$C$3*(($C$4-$C$5)*$C$8*365*SWW*(DoucheT-Inl.T)/3600/Verbr.w/Rend*$C$7)</f>
        <v>42.737703634085207</v>
      </c>
      <c r="E14" s="25">
        <f>$C$3*(($C$4-$C$5)*$C$8*365/1000)</f>
        <v>10.95</v>
      </c>
      <c r="F14" s="25">
        <f>$C$3*(($C$4-$C$5)*$C$8*365/1000*$C$6)</f>
        <v>15.329999999999998</v>
      </c>
      <c r="H14" s="10"/>
    </row>
    <row r="15" spans="1:8" ht="17" thickBot="1" x14ac:dyDescent="0.25">
      <c r="A15" s="23" t="s">
        <v>10</v>
      </c>
      <c r="B15" s="26">
        <f>$C$3*((($C$4*$C$8*365/1000*$C$6)-($C$5*$C$9*365/1000*$C$6))+(($C$4*$C$8*365*SWW*(DoucheT-Inl.T)/3600/Verbr.w/Rend*$C$7)-($C$5*$C$9*365*SWW*(DoucheT-Inl.T)/3600/Verbr.w/Rend*$C$7)))</f>
        <v>112.26422702589804</v>
      </c>
      <c r="C15" s="26">
        <f>$C$3*((($C$4*$C$8*365*SWW*(DoucheT-Inl.T)/3600/Verbr.w/Rend)-($C$5*$C$9*365*SWW*(DoucheT-Inl.T)/3600/Verbr.w/Rend)))</f>
        <v>66.100981620718443</v>
      </c>
      <c r="D15" s="26">
        <f>$C$3*((($C$4*$C$8*365*SWW*(DoucheT-Inl.T)/3600/Verbr.w/Rend*$C$7)-($C$5*$C$9*365*SWW*(DoucheT-Inl.T)/3600/Verbr.w/Rend*$C7)))</f>
        <v>82.626227025898046</v>
      </c>
      <c r="E15" s="26">
        <f>$C$3*(($C$4*$C$8*365/1000)-($C$5*$C$9*365/1000))</f>
        <v>21.17</v>
      </c>
      <c r="F15" s="26">
        <f>$C$3*(($C$4*$C$8*365/1000*$C$6)-($C$5*$C$9*365/1000*$C$6))</f>
        <v>29.637999999999995</v>
      </c>
      <c r="H15" s="10"/>
    </row>
  </sheetData>
  <sheetProtection algorithmName="SHA-512" hashValue="TWIkozACnYF4iEov372vgtz8u7NjZKC3IQ6UtcN8IS5cW6+pRwnfY8ONBgFVPuPL+xpIr4rhBXsePQFkkVecjQ==" saltValue="u1HPfjVU8DyUPTDQQguby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F65E7-CF46-4F4D-8484-EB12FF0775B7}">
  <dimension ref="A2:D9"/>
  <sheetViews>
    <sheetView zoomScale="273" workbookViewId="0">
      <selection activeCell="A12" sqref="A12"/>
    </sheetView>
  </sheetViews>
  <sheetFormatPr baseColWidth="10" defaultRowHeight="15" x14ac:dyDescent="0.2"/>
  <cols>
    <col min="1" max="1" width="25.1640625" customWidth="1"/>
    <col min="3" max="3" width="9.83203125" customWidth="1"/>
  </cols>
  <sheetData>
    <row r="2" spans="1:4" x14ac:dyDescent="0.2">
      <c r="A2" t="s">
        <v>29</v>
      </c>
    </row>
    <row r="4" spans="1:4" x14ac:dyDescent="0.2">
      <c r="A4" t="s">
        <v>11</v>
      </c>
      <c r="B4" t="s">
        <v>42</v>
      </c>
      <c r="C4">
        <v>13</v>
      </c>
      <c r="D4" t="s">
        <v>13</v>
      </c>
    </row>
    <row r="5" spans="1:4" x14ac:dyDescent="0.2">
      <c r="A5" t="s">
        <v>32</v>
      </c>
      <c r="B5" t="s">
        <v>41</v>
      </c>
      <c r="C5">
        <v>38</v>
      </c>
      <c r="D5" t="s">
        <v>13</v>
      </c>
    </row>
    <row r="6" spans="1:4" x14ac:dyDescent="0.2">
      <c r="A6" t="s">
        <v>14</v>
      </c>
      <c r="B6" t="s">
        <v>40</v>
      </c>
      <c r="C6">
        <v>4.1859999999999999</v>
      </c>
      <c r="D6" t="s">
        <v>15</v>
      </c>
    </row>
    <row r="7" spans="1:4" x14ac:dyDescent="0.2">
      <c r="A7" t="s">
        <v>16</v>
      </c>
      <c r="B7" t="s">
        <v>39</v>
      </c>
      <c r="C7">
        <v>0.95</v>
      </c>
    </row>
    <row r="8" spans="1:4" x14ac:dyDescent="0.2">
      <c r="A8" t="s">
        <v>35</v>
      </c>
      <c r="B8" t="s">
        <v>36</v>
      </c>
      <c r="C8">
        <v>9.8000000000000007</v>
      </c>
      <c r="D8" t="s">
        <v>18</v>
      </c>
    </row>
    <row r="9" spans="1:4" x14ac:dyDescent="0.2">
      <c r="A9" t="s">
        <v>14</v>
      </c>
      <c r="B9" t="s">
        <v>38</v>
      </c>
      <c r="C9">
        <v>4.1859999999999999</v>
      </c>
      <c r="D9" t="s">
        <v>37</v>
      </c>
    </row>
  </sheetData>
  <sheetProtection algorithmName="SHA-512" hashValue="YlSn3O1X9SI65MhOQx5zciGhMvXaSVkiVFFRmLLT6gGS7f9T6srG1evWvt9QXTiL4FjkA9LcLAG/zHjmNqdOmw==" saltValue="m0Q1RuWSjjqjNiFLF58g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Voorblad</vt:lpstr>
      <vt:lpstr>Berekening</vt:lpstr>
      <vt:lpstr>Referentie</vt:lpstr>
      <vt:lpstr>DoucheT</vt:lpstr>
      <vt:lpstr>Inl.T</vt:lpstr>
      <vt:lpstr>Rend</vt:lpstr>
      <vt:lpstr>SWW</vt:lpstr>
      <vt:lpstr>Verbr.w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huubp</dc:creator>
  <cp:lastModifiedBy>Microsoft Office User</cp:lastModifiedBy>
  <dcterms:created xsi:type="dcterms:W3CDTF">2022-02-12T19:28:41Z</dcterms:created>
  <dcterms:modified xsi:type="dcterms:W3CDTF">2023-03-03T10:37:48Z</dcterms:modified>
</cp:coreProperties>
</file>