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hidePivotFieldList="1" defaultThemeVersion="166925"/>
  <mc:AlternateContent xmlns:mc="http://schemas.openxmlformats.org/markup-compatibility/2006">
    <mc:Choice Requires="x15">
      <x15ac:absPath xmlns:x15ac="http://schemas.microsoft.com/office/spreadsheetml/2010/11/ac" url="C:\Users\huubp\Dropbox\WD - ENERGIE-BESPAREN\WD - EB - OPERATIE\Energiecoaches\2. Informatiemap\12. rekentools\"/>
    </mc:Choice>
  </mc:AlternateContent>
  <xr:revisionPtr revIDLastSave="0" documentId="8_{7020D36C-436A-4047-9CC9-E41D25653693}" xr6:coauthVersionLast="47" xr6:coauthVersionMax="47" xr10:uidLastSave="{00000000-0000-0000-0000-000000000000}"/>
  <bookViews>
    <workbookView xWindow="-120" yWindow="-120" windowWidth="29040" windowHeight="15720" activeTab="1" xr2:uid="{4FB5425A-B41E-442E-8C7A-16EF91E833F7}"/>
  </bookViews>
  <sheets>
    <sheet name="Voorblad" sheetId="3" r:id="rId1"/>
    <sheet name="Rekentool Isolatiemaatregelen" sheetId="1" r:id="rId2"/>
    <sheet name="Referentie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1" l="1"/>
  <c r="H25" i="1"/>
  <c r="I25" i="1" s="1"/>
  <c r="G25" i="1"/>
  <c r="H30" i="1"/>
  <c r="I30" i="1" s="1"/>
  <c r="G30" i="1"/>
  <c r="J30" i="1" s="1"/>
  <c r="H17" i="1" l="1"/>
  <c r="I17" i="1" s="1"/>
  <c r="H16" i="1"/>
  <c r="I16" i="1" s="1"/>
  <c r="H15" i="1"/>
  <c r="I15" i="1" s="1"/>
  <c r="H14" i="1"/>
  <c r="I14" i="1" s="1"/>
  <c r="H10" i="1"/>
  <c r="I10" i="1" s="1"/>
  <c r="G39" i="1"/>
  <c r="G38" i="1"/>
  <c r="J38" i="1" s="1"/>
  <c r="G37" i="1"/>
  <c r="G36" i="1"/>
  <c r="G35" i="1"/>
  <c r="G34" i="1"/>
  <c r="G33" i="1"/>
  <c r="G32" i="1"/>
  <c r="J32" i="1" s="1"/>
  <c r="G31" i="1"/>
  <c r="G29" i="1"/>
  <c r="G28" i="1"/>
  <c r="G27" i="1"/>
  <c r="G26" i="1"/>
  <c r="G24" i="1"/>
  <c r="G23" i="1"/>
  <c r="G22" i="1"/>
  <c r="G21" i="1"/>
  <c r="G20" i="1"/>
  <c r="G19" i="1"/>
  <c r="G18" i="1"/>
  <c r="J18" i="1" s="1"/>
  <c r="G17" i="1"/>
  <c r="G16" i="1"/>
  <c r="G15" i="1"/>
  <c r="G14" i="1"/>
  <c r="G13" i="1"/>
  <c r="G12" i="1"/>
  <c r="G11" i="1"/>
  <c r="G10" i="1"/>
  <c r="J11" i="1"/>
  <c r="J12" i="1"/>
  <c r="J13" i="1"/>
  <c r="J15" i="1"/>
  <c r="J16" i="1"/>
  <c r="J17" i="1"/>
  <c r="J19" i="1"/>
  <c r="J21" i="1"/>
  <c r="J22" i="1"/>
  <c r="J26" i="1"/>
  <c r="J33" i="1"/>
  <c r="J34" i="1"/>
  <c r="J35" i="1"/>
  <c r="J37" i="1"/>
  <c r="J39" i="1"/>
  <c r="H28" i="1"/>
  <c r="I28" i="1" s="1"/>
  <c r="J28" i="1" s="1"/>
  <c r="H27" i="1"/>
  <c r="I27" i="1" s="1"/>
  <c r="J27" i="1" s="1"/>
  <c r="H21" i="1"/>
  <c r="I21" i="1" s="1"/>
  <c r="H20" i="1"/>
  <c r="I20" i="1" s="1"/>
  <c r="F39" i="1"/>
  <c r="H39" i="1" s="1"/>
  <c r="I39" i="1" s="1"/>
  <c r="F38" i="1"/>
  <c r="H38" i="1" s="1"/>
  <c r="I38" i="1" s="1"/>
  <c r="F37" i="1"/>
  <c r="H37" i="1" s="1"/>
  <c r="I37" i="1" s="1"/>
  <c r="F36" i="1"/>
  <c r="H36" i="1" s="1"/>
  <c r="I36" i="1" s="1"/>
  <c r="F35" i="1"/>
  <c r="H35" i="1" s="1"/>
  <c r="I35" i="1" s="1"/>
  <c r="F34" i="1"/>
  <c r="H34" i="1" s="1"/>
  <c r="I34" i="1" s="1"/>
  <c r="F33" i="1"/>
  <c r="H33" i="1" s="1"/>
  <c r="I33" i="1" s="1"/>
  <c r="F32" i="1"/>
  <c r="H32" i="1" s="1"/>
  <c r="I32" i="1" s="1"/>
  <c r="H31" i="1"/>
  <c r="I31" i="1" s="1"/>
  <c r="H29" i="1"/>
  <c r="I29" i="1" s="1"/>
  <c r="H26" i="1"/>
  <c r="I26" i="1" s="1"/>
  <c r="H24" i="1"/>
  <c r="I24" i="1" s="1"/>
  <c r="J24" i="1" s="1"/>
  <c r="H22" i="1"/>
  <c r="I22" i="1" s="1"/>
  <c r="H19" i="1"/>
  <c r="I19" i="1" s="1"/>
  <c r="H18" i="1"/>
  <c r="I18" i="1" s="1"/>
  <c r="H13" i="1"/>
  <c r="I13" i="1" s="1"/>
  <c r="H12" i="1"/>
  <c r="I12" i="1" s="1"/>
  <c r="H11" i="1"/>
  <c r="I11" i="1" s="1"/>
  <c r="J20" i="1" l="1"/>
  <c r="J31" i="1"/>
  <c r="J29" i="1"/>
  <c r="J14" i="1"/>
  <c r="H23" i="1"/>
  <c r="I23" i="1" s="1"/>
  <c r="I40" i="1" s="1"/>
  <c r="O19" i="1" s="1"/>
  <c r="O20" i="1" s="1"/>
  <c r="O21" i="1" s="1"/>
  <c r="O22" i="1" s="1"/>
  <c r="O23" i="1" s="1"/>
  <c r="O24" i="1" s="1"/>
  <c r="O25" i="1" s="1"/>
  <c r="O26" i="1" s="1"/>
  <c r="O27" i="1" s="1"/>
  <c r="O28" i="1" s="1"/>
  <c r="O29" i="1" s="1"/>
  <c r="O30" i="1" s="1"/>
  <c r="O31" i="1" s="1"/>
  <c r="O32" i="1" s="1"/>
  <c r="O33" i="1" s="1"/>
  <c r="O34" i="1" s="1"/>
  <c r="O35" i="1" s="1"/>
  <c r="O36" i="1" s="1"/>
  <c r="O37" i="1" s="1"/>
  <c r="O38" i="1" s="1"/>
  <c r="O39" i="1" s="1"/>
  <c r="J10" i="1"/>
  <c r="G40" i="1"/>
  <c r="J36" i="1"/>
  <c r="J23" i="1" l="1"/>
  <c r="N19" i="1"/>
  <c r="N20" i="1" s="1"/>
  <c r="N21" i="1" s="1"/>
  <c r="N22" i="1" s="1"/>
  <c r="N23" i="1" s="1"/>
  <c r="N24" i="1" s="1"/>
  <c r="N25" i="1" s="1"/>
  <c r="N26" i="1" s="1"/>
  <c r="N27" i="1" s="1"/>
  <c r="N28" i="1" s="1"/>
  <c r="N29" i="1" s="1"/>
  <c r="N30" i="1" s="1"/>
  <c r="N31" i="1" s="1"/>
  <c r="N32" i="1" s="1"/>
  <c r="N33" i="1" s="1"/>
  <c r="N34" i="1" s="1"/>
  <c r="N35" i="1" s="1"/>
  <c r="N36" i="1" s="1"/>
  <c r="N37" i="1" s="1"/>
  <c r="N38" i="1" s="1"/>
  <c r="N39" i="1" s="1"/>
  <c r="H40" i="1"/>
  <c r="J40" i="1"/>
</calcChain>
</file>

<file path=xl/sharedStrings.xml><?xml version="1.0" encoding="utf-8"?>
<sst xmlns="http://schemas.openxmlformats.org/spreadsheetml/2006/main" count="132" uniqueCount="101">
  <si>
    <t>https://www.isolatie.net/prijzen/</t>
  </si>
  <si>
    <t>Kosten dakisolatie, prijzen 2022</t>
  </si>
  <si>
    <t>Indicatie besparingen door isolatiemaatregelen</t>
  </si>
  <si>
    <t>jr</t>
  </si>
  <si>
    <t>Gastarief (euro/m3)</t>
  </si>
  <si>
    <t>© Weesp Duurzaam. Ontwikkeling: Marc Verstift ism Huub Pennock; feedback is welkom op energiecoach@weespduurzaam.nl</t>
  </si>
  <si>
    <t>Triple glas</t>
  </si>
  <si>
    <t>https://kosten-zonwering.nl/gordijnen/</t>
  </si>
  <si>
    <t>Kosten gordijnen</t>
  </si>
  <si>
    <t>Kosten vloerisolatie</t>
  </si>
  <si>
    <t>https://www.nederlandisoleert.nl/kenniscentrum/financieel/vloerisolatie-kosten</t>
  </si>
  <si>
    <t>https://www.milieucentraal.nl/energie-besparen/isoleren-en-besparen/isolerende-raambekleding/</t>
  </si>
  <si>
    <t>Isolerende raambekleding</t>
  </si>
  <si>
    <t>Energieverlieslijst Informatiemap Weesp Duurzaam</t>
  </si>
  <si>
    <t>Versie</t>
  </si>
  <si>
    <t>Auteur</t>
  </si>
  <si>
    <t>Type</t>
  </si>
  <si>
    <t>Wijzigingen</t>
  </si>
  <si>
    <t>Datum</t>
  </si>
  <si>
    <t>Marc Verstift</t>
  </si>
  <si>
    <t>REKENTOOL ISOLATIEMAATREGELEN</t>
  </si>
  <si>
    <t>0.3</t>
  </si>
  <si>
    <t>Werkversie</t>
  </si>
  <si>
    <t>Titelblad toegevoegd</t>
  </si>
  <si>
    <t>20 graden</t>
  </si>
  <si>
    <t>14 graden</t>
  </si>
  <si>
    <t>Voorzetraam</t>
  </si>
  <si>
    <t>Maatregel</t>
  </si>
  <si>
    <t>Totale prijs</t>
  </si>
  <si>
    <t>Opmerkingen</t>
  </si>
  <si>
    <t>50 mm minerale wol of EPS</t>
  </si>
  <si>
    <t>150 mm minerale wol of EPS</t>
  </si>
  <si>
    <t>m2</t>
  </si>
  <si>
    <t>Situatie</t>
  </si>
  <si>
    <t>Isoleren van een ongeïsoleerd dak in een verwarmde ruimte</t>
  </si>
  <si>
    <t>Isoleren van een ongeïsoleerd dak in een onverwarmde ruimte</t>
  </si>
  <si>
    <t>Isoleren van een spouwmuur in een verwarmde ruimte</t>
  </si>
  <si>
    <t>Vervangen of extra isoleren van enkel glas in een verwarmde ruimte</t>
  </si>
  <si>
    <t>Isoleren van een ongeïsoleerde houten vloer in een verwarmde ruimte</t>
  </si>
  <si>
    <t>Isoleren van een ongeïsoleerde betonnen vloer in een verwarmde ruimte</t>
  </si>
  <si>
    <t>7 cm Polystyreen korrels</t>
  </si>
  <si>
    <t>7 cm PUR</t>
  </si>
  <si>
    <t>Opper-vlakte</t>
  </si>
  <si>
    <t>50 mm minerale wol (binnenkant dak)</t>
  </si>
  <si>
    <t>150 mm minerale wol (binnenkant dak)</t>
  </si>
  <si>
    <t>80 mm PIR plaat (buitenkant dak)</t>
  </si>
  <si>
    <t>50 mm PIR (op de vloer)</t>
  </si>
  <si>
    <t>Dit werkblad berekent (indicatief) de besparing die met diverse isolatiemaatregelen behaald kan worden.</t>
  </si>
  <si>
    <t>https://www.ikea.com/nl/nl/cat/rolgordijnen-plissegordijnen-10701/</t>
  </si>
  <si>
    <t>https://www.milieucentraal.nl/energie-besparen/isoleren-en-besparen/isolerende-raamfolie/</t>
  </si>
  <si>
    <t>Prijs</t>
  </si>
  <si>
    <t>m3/m2/jr</t>
  </si>
  <si>
    <t>m3/jr</t>
  </si>
  <si>
    <t>Totale gas-besparing</t>
  </si>
  <si>
    <t xml:space="preserve">Gas-besparing </t>
  </si>
  <si>
    <t>1.0</t>
  </si>
  <si>
    <t>Sterk vereenvoudigd, zowel cosmetisch als inhoudelijk:
- per isolatiemaatregel een vaste waarde voor de besparing per m2 ipv een berekende waarde, gebruik makend van de energieverlieslijst en rekentool Fred Hartjes (Zie werkblad Referenties)
- geen mogelijkheid meer om de Rc van geoffreerde oplossingen in te vullen omdat dat tot verkeerde conclusies kan leiden. In plaats daarvan wel de mogelijkheid om per maatregel de prijs per m2 aan te passen nav een offerte en daarmee (globaal) inzicht te krijgen in de terugverdientijd van de geoffreerde prijs. 
- enkele extra maatregelen toegevoegd (o.a. kozijnfolie, binnenkant dak vs buitenkant dak en bovenkant vloer vs onderkant vloer)
- prijzen rolgordijnen en plisségordijnen aangepast vanwege grote prijsverschillen tussen bijvoorbeeld standaard en maatwerk</t>
  </si>
  <si>
    <t>Definitief</t>
  </si>
  <si>
    <t>Rekentool Isolatiemaatregelen uitgebreid (f.hartjes@kpnmail.nl)</t>
  </si>
  <si>
    <t>Investering</t>
  </si>
  <si>
    <t>Vul hier het gastarief per m3 in.</t>
  </si>
  <si>
    <r>
      <t xml:space="preserve">Dit werkblad berekent (indicatief) de besparing die met diverse isolatiemaatregelen behaald kan worden. Per isolatiemaatregel is ook een inschatting gemaakt van de prijs per m2, inclusief eventuele arbeid- en of installatiekosten (dit laatste muv (rol)gordijnen). 
</t>
    </r>
    <r>
      <rPr>
        <b/>
        <sz val="11"/>
        <color theme="1"/>
        <rFont val="Calibri"/>
        <family val="2"/>
        <scheme val="minor"/>
      </rPr>
      <t xml:space="preserve">Vul in deze spreadsheet alleen de oranje gekleurde velden in. De prijs per m2 kan ook aangepast worden, bijvoorbeeld naar aanleiding van een ontvangen offerte. 
</t>
    </r>
    <r>
      <rPr>
        <sz val="11"/>
        <color theme="1"/>
        <rFont val="Calibri"/>
        <family val="2"/>
        <scheme val="minor"/>
      </rPr>
      <t>Let op: dit werkblad is puur indicatief en is bedoeld  om richting te kunnen geven aan eventuele verbeteringen in de isolatie van een woning.</t>
    </r>
  </si>
  <si>
    <t>idem</t>
  </si>
  <si>
    <t>Idem</t>
  </si>
  <si>
    <t>Besparing</t>
  </si>
  <si>
    <t>Jaar</t>
  </si>
  <si>
    <t>Vul voor elke gewenste maatregel het aantal m2 in. Deze totaalregel en de grafiek laten dan zien wat de totale besparing in gas en in euro is en wat de totale terugverdientijd is.</t>
  </si>
  <si>
    <t>2.0</t>
  </si>
  <si>
    <t>120 mm PIR plaat  (buitenkant dak)</t>
  </si>
  <si>
    <t>- totale besparing en terugverdientijd in beeld gebracht
- correctie op besparing bij verwarmde ruimtes ivm nachtstand thermostaat (minus 1/6)
- invulvelden oranje gekleurd en toelichting aangepast
- Opmerking toegevoegd bij (rol)gordijnen om zelf te corrigeren op basis van deel van de dag dat de gordijnen open staan</t>
  </si>
  <si>
    <t>Plisségordijn (volledig sluitend)</t>
  </si>
  <si>
    <t>Rolgordijn (volledig sluitend)</t>
  </si>
  <si>
    <t>HR++ glas hoogste kwaliteit</t>
  </si>
  <si>
    <t>Vervangen of extra isoleren van standaard dubbelglas in een verwarmde ruimte</t>
  </si>
  <si>
    <t>Vacuüm glas</t>
  </si>
  <si>
    <t>Terug-verdientijd</t>
  </si>
  <si>
    <t>Corrigeer zelf voor de uren dat het gordijn open is.</t>
  </si>
  <si>
    <t>Is geen plakfolie op glas</t>
  </si>
  <si>
    <t>Kozijnfolie (folie op dubbelzijdig tape)</t>
  </si>
  <si>
    <t>50 mm minerale wol (onder- of boven)</t>
  </si>
  <si>
    <t>100 mm minerale wol (onder- of boven)</t>
  </si>
  <si>
    <t>100 mm PUR schuim (onder)</t>
  </si>
  <si>
    <t>50 mm PIR platen (boven)</t>
  </si>
  <si>
    <t>EUR/m2</t>
  </si>
  <si>
    <t>EUR/jr</t>
  </si>
  <si>
    <t>EUR</t>
  </si>
  <si>
    <t>Totale besparing</t>
  </si>
  <si>
    <t>Prijs is exclusief aftimmeren binnenkant</t>
  </si>
  <si>
    <t>In bestaand kozijn</t>
  </si>
  <si>
    <t>2.1</t>
  </si>
  <si>
    <t xml:space="preserve">- Besparing op glasmaatregelen meer in lijn gebracht met rekentool van Hartjes (bij een binnentemperatuur van gemiddeld 18 graden)
- vacuüm glas toegevoegd
- cosmetische verbeteringen aangebracht
</t>
  </si>
  <si>
    <t>2.2</t>
  </si>
  <si>
    <t xml:space="preserve">- Rekentool "Isolatiemaatregelen - eenvoudig" en Energieverlieslijst Weesp Duurzaam volledig in lijn gebracht met rekentool van Hartjes voor gevels, dak en glas.
- het vervangen van HR++ door triple glas en vacuüm glas verwijderd want dit is een overbodige maatregel
</t>
  </si>
  <si>
    <t>Temperatuur onverwarmde ruimte</t>
  </si>
  <si>
    <t>Temperatuur verwarmde ruimte</t>
  </si>
  <si>
    <t>Echter: voor de berekening een gemiddelde van dag- en nachttemperatuur van 18 graden gebruikt</t>
  </si>
  <si>
    <t>2.3</t>
  </si>
  <si>
    <t>- Nieuwe Energieverlieslijst toegevoegd in Referentiesblad
- enkele cosmetische  verbeteringen</t>
  </si>
  <si>
    <t>2.4</t>
  </si>
  <si>
    <t>Logo NH toegevoegd</t>
  </si>
  <si>
    <t>VERSIE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</si>
</sst>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36"/>
      <color theme="1"/>
      <name val="Calibri"/>
      <family val="2"/>
      <scheme val="minor"/>
    </font>
    <font>
      <sz val="16"/>
      <color theme="1"/>
      <name val="Calibri"/>
      <family val="2"/>
      <scheme val="minor"/>
    </font>
    <font>
      <b/>
      <sz val="14"/>
      <color theme="1"/>
      <name val="Calibri"/>
      <family val="2"/>
      <scheme val="minor"/>
    </font>
    <font>
      <b/>
      <sz val="18"/>
      <color rgb="FFFF0000"/>
      <name val="Calibri"/>
      <family val="2"/>
      <scheme val="minor"/>
    </font>
    <font>
      <b/>
      <sz val="14"/>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7"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s>
  <cellStyleXfs count="2">
    <xf numFmtId="0" fontId="0" fillId="0" borderId="0"/>
    <xf numFmtId="0" fontId="3" fillId="0" borderId="0" applyNumberFormat="0" applyFill="0" applyBorder="0" applyAlignment="0" applyProtection="0"/>
  </cellStyleXfs>
  <cellXfs count="149">
    <xf numFmtId="0" fontId="0" fillId="0" borderId="0" xfId="0"/>
    <xf numFmtId="0" fontId="3" fillId="0" borderId="0" xfId="1"/>
    <xf numFmtId="0" fontId="1" fillId="2" borderId="0" xfId="0" applyFont="1" applyFill="1" applyAlignment="1">
      <alignment vertical="top"/>
    </xf>
    <xf numFmtId="0" fontId="1" fillId="2" borderId="0" xfId="0" applyFont="1" applyFill="1" applyAlignment="1">
      <alignment horizontal="left" vertical="top"/>
    </xf>
    <xf numFmtId="0" fontId="0" fillId="2" borderId="0" xfId="0" applyFill="1" applyAlignment="1">
      <alignment vertical="top"/>
    </xf>
    <xf numFmtId="0" fontId="0" fillId="2" borderId="0" xfId="0" applyFill="1" applyAlignment="1">
      <alignment horizontal="left" vertical="top" wrapText="1"/>
    </xf>
    <xf numFmtId="2" fontId="0" fillId="2" borderId="0" xfId="0" applyNumberFormat="1" applyFill="1" applyAlignment="1">
      <alignment horizontal="right" vertical="top" wrapText="1"/>
    </xf>
    <xf numFmtId="0" fontId="0" fillId="2" borderId="0" xfId="0" applyFill="1" applyAlignment="1">
      <alignment horizontal="right" vertical="top" wrapText="1"/>
    </xf>
    <xf numFmtId="0" fontId="0" fillId="2" borderId="0" xfId="0" applyFill="1" applyAlignment="1">
      <alignment vertical="top" wrapText="1"/>
    </xf>
    <xf numFmtId="0" fontId="0" fillId="2" borderId="0" xfId="0" applyFill="1" applyAlignment="1">
      <alignment horizontal="center" vertical="top" wrapText="1"/>
    </xf>
    <xf numFmtId="0" fontId="1" fillId="3" borderId="7" xfId="0" applyFont="1" applyFill="1" applyBorder="1" applyAlignment="1">
      <alignment horizontal="left" vertical="top" wrapText="1"/>
    </xf>
    <xf numFmtId="2" fontId="1" fillId="3" borderId="7" xfId="0" applyNumberFormat="1" applyFont="1" applyFill="1" applyBorder="1" applyAlignment="1">
      <alignment horizontal="right" vertical="top" wrapText="1"/>
    </xf>
    <xf numFmtId="0" fontId="1" fillId="3" borderId="7" xfId="0" applyFont="1" applyFill="1" applyBorder="1" applyAlignment="1">
      <alignment horizontal="right" vertical="top" wrapText="1"/>
    </xf>
    <xf numFmtId="164" fontId="1" fillId="3" borderId="7" xfId="0" applyNumberFormat="1" applyFont="1" applyFill="1" applyBorder="1" applyAlignment="1">
      <alignment horizontal="right" vertical="top" wrapText="1"/>
    </xf>
    <xf numFmtId="1" fontId="1" fillId="3" borderId="7" xfId="0" applyNumberFormat="1" applyFont="1" applyFill="1" applyBorder="1" applyAlignment="1">
      <alignment horizontal="right" vertical="top" wrapText="1"/>
    </xf>
    <xf numFmtId="0" fontId="1" fillId="3" borderId="15" xfId="0" applyFont="1" applyFill="1" applyBorder="1" applyAlignment="1">
      <alignment horizontal="right" vertical="top" wrapText="1"/>
    </xf>
    <xf numFmtId="0" fontId="1" fillId="3" borderId="15" xfId="0" applyFont="1" applyFill="1" applyBorder="1" applyAlignment="1">
      <alignment horizontal="left" vertical="top" wrapText="1"/>
    </xf>
    <xf numFmtId="2" fontId="1" fillId="3" borderId="15" xfId="0" applyNumberFormat="1" applyFont="1" applyFill="1" applyBorder="1" applyAlignment="1">
      <alignment horizontal="right" vertical="top" wrapText="1"/>
    </xf>
    <xf numFmtId="164" fontId="1" fillId="3" borderId="15" xfId="0" applyNumberFormat="1" applyFont="1" applyFill="1" applyBorder="1" applyAlignment="1">
      <alignment horizontal="right" vertical="top" wrapText="1"/>
    </xf>
    <xf numFmtId="0" fontId="1" fillId="2" borderId="0" xfId="0" applyFont="1" applyFill="1" applyAlignment="1">
      <alignment horizontal="center" vertical="top"/>
    </xf>
    <xf numFmtId="0" fontId="1" fillId="3" borderId="7" xfId="0" applyFont="1" applyFill="1" applyBorder="1" applyAlignment="1">
      <alignment horizontal="center" vertical="top" wrapText="1"/>
    </xf>
    <xf numFmtId="0" fontId="1" fillId="3" borderId="15" xfId="0" applyFont="1" applyFill="1" applyBorder="1" applyAlignment="1">
      <alignment horizontal="center" vertical="top" wrapText="1"/>
    </xf>
    <xf numFmtId="0" fontId="0" fillId="2" borderId="6" xfId="0" applyFill="1" applyBorder="1" applyAlignment="1">
      <alignment horizontal="left" vertical="top" wrapText="1"/>
    </xf>
    <xf numFmtId="0" fontId="0" fillId="2" borderId="3" xfId="0" applyFill="1" applyBorder="1" applyAlignment="1">
      <alignment horizontal="left" vertical="top" wrapText="1"/>
    </xf>
    <xf numFmtId="0" fontId="0" fillId="2" borderId="12" xfId="0" applyFill="1" applyBorder="1" applyAlignment="1">
      <alignment horizontal="left" vertical="top" wrapText="1"/>
    </xf>
    <xf numFmtId="0" fontId="0" fillId="2" borderId="8" xfId="0" applyFill="1" applyBorder="1" applyAlignment="1">
      <alignment horizontal="center" vertical="top" wrapText="1"/>
    </xf>
    <xf numFmtId="0" fontId="0" fillId="2" borderId="13" xfId="0" applyFill="1" applyBorder="1" applyAlignment="1">
      <alignment horizontal="center" vertical="top" wrapText="1"/>
    </xf>
    <xf numFmtId="164" fontId="1" fillId="3" borderId="18" xfId="0" applyNumberFormat="1" applyFont="1" applyFill="1" applyBorder="1" applyAlignment="1">
      <alignment horizontal="right" vertical="top" wrapText="1"/>
    </xf>
    <xf numFmtId="164" fontId="1" fillId="3" borderId="19" xfId="0" applyNumberFormat="1" applyFont="1" applyFill="1" applyBorder="1" applyAlignment="1">
      <alignment horizontal="right" vertical="top" wrapText="1"/>
    </xf>
    <xf numFmtId="0" fontId="1" fillId="2" borderId="0" xfId="0" applyFont="1" applyFill="1" applyAlignment="1">
      <alignment horizontal="center" vertical="top" wrapText="1"/>
    </xf>
    <xf numFmtId="0" fontId="0" fillId="4" borderId="7" xfId="0" applyFill="1" applyBorder="1" applyAlignment="1">
      <alignment horizontal="left" vertical="top" wrapText="1"/>
    </xf>
    <xf numFmtId="0" fontId="0" fillId="4" borderId="7" xfId="0" applyFill="1" applyBorder="1" applyAlignment="1">
      <alignment horizontal="right" vertical="top" wrapText="1"/>
    </xf>
    <xf numFmtId="164" fontId="0" fillId="4" borderId="7" xfId="0" applyNumberFormat="1" applyFill="1" applyBorder="1" applyAlignment="1">
      <alignment horizontal="right" vertical="top" wrapText="1"/>
    </xf>
    <xf numFmtId="1" fontId="0" fillId="4" borderId="7" xfId="0" applyNumberFormat="1" applyFill="1" applyBorder="1" applyAlignment="1">
      <alignment horizontal="right" vertical="top" wrapText="1"/>
    </xf>
    <xf numFmtId="0" fontId="0" fillId="4" borderId="20" xfId="0" applyFill="1" applyBorder="1" applyAlignment="1">
      <alignment horizontal="left" vertical="top" wrapText="1"/>
    </xf>
    <xf numFmtId="0" fontId="0" fillId="4" borderId="4" xfId="0" applyFill="1" applyBorder="1" applyAlignment="1">
      <alignment horizontal="left" vertical="top" wrapText="1"/>
    </xf>
    <xf numFmtId="0" fontId="0" fillId="4" borderId="4" xfId="0" applyFill="1" applyBorder="1" applyAlignment="1">
      <alignment horizontal="right" vertical="top" wrapText="1"/>
    </xf>
    <xf numFmtId="164" fontId="0" fillId="4" borderId="4" xfId="0" applyNumberFormat="1" applyFill="1" applyBorder="1" applyAlignment="1">
      <alignment horizontal="right" vertical="top" wrapText="1"/>
    </xf>
    <xf numFmtId="1" fontId="0" fillId="4" borderId="4" xfId="0" applyNumberFormat="1" applyFill="1" applyBorder="1" applyAlignment="1">
      <alignment horizontal="right" vertical="top" wrapText="1"/>
    </xf>
    <xf numFmtId="0" fontId="0" fillId="4" borderId="21" xfId="0" applyFill="1" applyBorder="1" applyAlignment="1">
      <alignment horizontal="left" vertical="top" wrapText="1"/>
    </xf>
    <xf numFmtId="0" fontId="0" fillId="5" borderId="7" xfId="0" applyFill="1" applyBorder="1" applyAlignment="1">
      <alignment horizontal="left" vertical="top" wrapText="1"/>
    </xf>
    <xf numFmtId="0" fontId="0" fillId="5" borderId="7" xfId="0" applyFill="1" applyBorder="1" applyAlignment="1">
      <alignment horizontal="right" vertical="top" wrapText="1"/>
    </xf>
    <xf numFmtId="164" fontId="0" fillId="5" borderId="7" xfId="0" applyNumberFormat="1" applyFill="1" applyBorder="1" applyAlignment="1">
      <alignment horizontal="right" vertical="top" wrapText="1"/>
    </xf>
    <xf numFmtId="1" fontId="0" fillId="5" borderId="7" xfId="0" applyNumberFormat="1" applyFill="1" applyBorder="1" applyAlignment="1">
      <alignment horizontal="right" vertical="top" wrapText="1"/>
    </xf>
    <xf numFmtId="0" fontId="0" fillId="5" borderId="20" xfId="0" applyFill="1" applyBorder="1" applyAlignment="1">
      <alignment horizontal="left" vertical="top" wrapText="1"/>
    </xf>
    <xf numFmtId="0" fontId="0" fillId="5" borderId="1" xfId="0" applyFill="1" applyBorder="1" applyAlignment="1">
      <alignment horizontal="left" vertical="top" wrapText="1"/>
    </xf>
    <xf numFmtId="0" fontId="0" fillId="5" borderId="1" xfId="0" applyFill="1" applyBorder="1" applyAlignment="1">
      <alignment horizontal="right" vertical="top" wrapText="1"/>
    </xf>
    <xf numFmtId="164" fontId="0" fillId="5" borderId="1" xfId="0" applyNumberFormat="1" applyFill="1" applyBorder="1" applyAlignment="1">
      <alignment horizontal="right" vertical="top" wrapText="1"/>
    </xf>
    <xf numFmtId="1" fontId="0" fillId="5" borderId="1" xfId="0" applyNumberFormat="1" applyFill="1" applyBorder="1" applyAlignment="1">
      <alignment horizontal="right" vertical="top" wrapText="1"/>
    </xf>
    <xf numFmtId="0" fontId="0" fillId="5" borderId="22" xfId="0" applyFill="1" applyBorder="1" applyAlignment="1">
      <alignment horizontal="left" vertical="top" wrapText="1"/>
    </xf>
    <xf numFmtId="0" fontId="0" fillId="5" borderId="23" xfId="0" applyFill="1" applyBorder="1" applyAlignment="1">
      <alignment horizontal="left" vertical="top" wrapText="1"/>
    </xf>
    <xf numFmtId="0" fontId="0" fillId="5" borderId="4" xfId="0" applyFill="1" applyBorder="1" applyAlignment="1">
      <alignment horizontal="left" vertical="top" wrapText="1"/>
    </xf>
    <xf numFmtId="0" fontId="0" fillId="5" borderId="4" xfId="0" applyFill="1" applyBorder="1" applyAlignment="1">
      <alignment horizontal="right" vertical="top" wrapText="1"/>
    </xf>
    <xf numFmtId="164" fontId="0" fillId="5" borderId="4" xfId="0" applyNumberFormat="1" applyFill="1" applyBorder="1" applyAlignment="1">
      <alignment horizontal="right" vertical="top" wrapText="1"/>
    </xf>
    <xf numFmtId="1" fontId="0" fillId="5" borderId="4" xfId="0" applyNumberFormat="1" applyFill="1" applyBorder="1" applyAlignment="1">
      <alignment horizontal="right" vertical="top" wrapText="1"/>
    </xf>
    <xf numFmtId="0" fontId="0" fillId="5" borderId="21" xfId="0" applyFill="1" applyBorder="1" applyAlignment="1">
      <alignment horizontal="left" vertical="top" wrapText="1"/>
    </xf>
    <xf numFmtId="0" fontId="0" fillId="6" borderId="7" xfId="0" applyFill="1" applyBorder="1" applyAlignment="1">
      <alignment horizontal="left" vertical="top" wrapText="1"/>
    </xf>
    <xf numFmtId="0" fontId="0" fillId="6" borderId="7" xfId="0" applyFill="1" applyBorder="1" applyAlignment="1">
      <alignment horizontal="right" vertical="top" wrapText="1"/>
    </xf>
    <xf numFmtId="164" fontId="0" fillId="6" borderId="7" xfId="0" applyNumberFormat="1" applyFill="1" applyBorder="1" applyAlignment="1">
      <alignment horizontal="right" vertical="top" wrapText="1"/>
    </xf>
    <xf numFmtId="1" fontId="0" fillId="6" borderId="7" xfId="0" applyNumberFormat="1" applyFill="1" applyBorder="1" applyAlignment="1">
      <alignment horizontal="right" vertical="top" wrapText="1"/>
    </xf>
    <xf numFmtId="0" fontId="0" fillId="6" borderId="20" xfId="0" applyFill="1" applyBorder="1" applyAlignment="1">
      <alignment horizontal="left" vertical="top" wrapText="1"/>
    </xf>
    <xf numFmtId="0" fontId="0" fillId="6" borderId="15" xfId="0" applyFill="1" applyBorder="1" applyAlignment="1">
      <alignment horizontal="left" vertical="top" wrapText="1"/>
    </xf>
    <xf numFmtId="0" fontId="0" fillId="6" borderId="15" xfId="0" applyFill="1" applyBorder="1" applyAlignment="1">
      <alignment horizontal="right" vertical="top" wrapText="1"/>
    </xf>
    <xf numFmtId="164" fontId="0" fillId="6" borderId="15" xfId="0" applyNumberFormat="1" applyFill="1" applyBorder="1" applyAlignment="1">
      <alignment horizontal="right" vertical="top" wrapText="1"/>
    </xf>
    <xf numFmtId="1" fontId="0" fillId="6" borderId="15" xfId="0" applyNumberFormat="1" applyFill="1" applyBorder="1" applyAlignment="1">
      <alignment horizontal="right" vertical="top" wrapText="1"/>
    </xf>
    <xf numFmtId="0" fontId="0" fillId="6" borderId="23" xfId="0" applyFill="1" applyBorder="1" applyAlignment="1">
      <alignment horizontal="left" vertical="top" wrapText="1"/>
    </xf>
    <xf numFmtId="0" fontId="0" fillId="6" borderId="1" xfId="0" applyFill="1" applyBorder="1" applyAlignment="1">
      <alignment horizontal="left" vertical="top" wrapText="1"/>
    </xf>
    <xf numFmtId="0" fontId="0" fillId="6" borderId="1" xfId="0" applyFill="1" applyBorder="1" applyAlignment="1">
      <alignment horizontal="right" vertical="top" wrapText="1"/>
    </xf>
    <xf numFmtId="164" fontId="0" fillId="6" borderId="1" xfId="0" applyNumberFormat="1" applyFill="1" applyBorder="1" applyAlignment="1">
      <alignment horizontal="right" vertical="top" wrapText="1"/>
    </xf>
    <xf numFmtId="1" fontId="0" fillId="6" borderId="1" xfId="0" applyNumberFormat="1" applyFill="1" applyBorder="1" applyAlignment="1">
      <alignment horizontal="right" vertical="top" wrapText="1"/>
    </xf>
    <xf numFmtId="0" fontId="0" fillId="6" borderId="4" xfId="0" applyFill="1" applyBorder="1" applyAlignment="1">
      <alignment horizontal="left" vertical="top" wrapText="1"/>
    </xf>
    <xf numFmtId="0" fontId="0" fillId="6" borderId="4" xfId="0" applyFill="1" applyBorder="1" applyAlignment="1">
      <alignment horizontal="right" vertical="top" wrapText="1"/>
    </xf>
    <xf numFmtId="164" fontId="0" fillId="6" borderId="4" xfId="0" applyNumberFormat="1" applyFill="1" applyBorder="1" applyAlignment="1">
      <alignment horizontal="right" vertical="top" wrapText="1"/>
    </xf>
    <xf numFmtId="1" fontId="0" fillId="6" borderId="4" xfId="0" applyNumberFormat="1" applyFill="1" applyBorder="1" applyAlignment="1">
      <alignment horizontal="right" vertical="top" wrapText="1"/>
    </xf>
    <xf numFmtId="0" fontId="0" fillId="6" borderId="24" xfId="0" applyFill="1" applyBorder="1" applyAlignment="1">
      <alignment horizontal="left" vertical="top" wrapText="1"/>
    </xf>
    <xf numFmtId="0" fontId="0" fillId="6" borderId="2" xfId="0" applyFill="1" applyBorder="1" applyAlignment="1">
      <alignment horizontal="left" vertical="top" wrapText="1"/>
    </xf>
    <xf numFmtId="0" fontId="0" fillId="6" borderId="2" xfId="0" applyFill="1" applyBorder="1" applyAlignment="1">
      <alignment horizontal="right" vertical="top" wrapText="1"/>
    </xf>
    <xf numFmtId="164" fontId="0" fillId="6" borderId="2" xfId="0" applyNumberFormat="1" applyFill="1" applyBorder="1" applyAlignment="1">
      <alignment horizontal="right" vertical="top" wrapText="1"/>
    </xf>
    <xf numFmtId="1" fontId="0" fillId="6" borderId="2" xfId="0" applyNumberFormat="1" applyFill="1" applyBorder="1" applyAlignment="1">
      <alignment horizontal="right" vertical="top" wrapText="1"/>
    </xf>
    <xf numFmtId="0" fontId="0" fillId="6" borderId="22" xfId="0" applyFill="1" applyBorder="1" applyAlignment="1">
      <alignment vertical="top" wrapText="1"/>
    </xf>
    <xf numFmtId="0" fontId="0" fillId="5" borderId="22" xfId="0" applyFill="1" applyBorder="1" applyAlignment="1">
      <alignment horizontal="left" vertical="top"/>
    </xf>
    <xf numFmtId="0" fontId="0" fillId="5" borderId="23" xfId="0" applyFill="1" applyBorder="1" applyAlignment="1">
      <alignment horizontal="left" vertical="top"/>
    </xf>
    <xf numFmtId="0" fontId="0" fillId="5" borderId="21" xfId="0" applyFill="1" applyBorder="1" applyAlignment="1">
      <alignment horizontal="left" vertical="top"/>
    </xf>
    <xf numFmtId="0" fontId="0" fillId="6" borderId="20" xfId="0" applyFill="1" applyBorder="1" applyAlignment="1">
      <alignment horizontal="left" vertical="top"/>
    </xf>
    <xf numFmtId="0" fontId="0" fillId="6" borderId="23" xfId="0" applyFill="1" applyBorder="1" applyAlignment="1">
      <alignment horizontal="left" vertical="top"/>
    </xf>
    <xf numFmtId="0" fontId="1" fillId="2" borderId="1" xfId="0" applyFont="1" applyFill="1" applyBorder="1" applyAlignment="1">
      <alignment vertical="top"/>
    </xf>
    <xf numFmtId="0" fontId="0" fillId="2" borderId="1" xfId="0" applyFill="1" applyBorder="1" applyAlignment="1">
      <alignment vertical="top"/>
    </xf>
    <xf numFmtId="17" fontId="0" fillId="2" borderId="1" xfId="0" applyNumberFormat="1" applyFill="1" applyBorder="1" applyAlignment="1">
      <alignment vertical="top"/>
    </xf>
    <xf numFmtId="0" fontId="0" fillId="2" borderId="1" xfId="0" applyFill="1" applyBorder="1" applyAlignment="1">
      <alignment vertical="top" wrapText="1"/>
    </xf>
    <xf numFmtId="15" fontId="0" fillId="2" borderId="1" xfId="0" applyNumberFormat="1" applyFill="1" applyBorder="1" applyAlignment="1">
      <alignment vertical="top"/>
    </xf>
    <xf numFmtId="0" fontId="4" fillId="2" borderId="0" xfId="0" applyFont="1" applyFill="1" applyAlignment="1">
      <alignment vertical="top"/>
    </xf>
    <xf numFmtId="0" fontId="5" fillId="2" borderId="0" xfId="0" applyFont="1" applyFill="1" applyAlignment="1">
      <alignment vertical="top"/>
    </xf>
    <xf numFmtId="0" fontId="0" fillId="2" borderId="1" xfId="0" quotePrefix="1" applyFill="1" applyBorder="1" applyAlignment="1">
      <alignment vertical="top" wrapText="1"/>
    </xf>
    <xf numFmtId="0" fontId="0" fillId="2" borderId="0" xfId="0" applyFill="1" applyAlignment="1">
      <alignment horizontal="left" vertical="top"/>
    </xf>
    <xf numFmtId="2" fontId="0" fillId="7" borderId="5" xfId="0" applyNumberFormat="1" applyFill="1" applyBorder="1" applyAlignment="1" applyProtection="1">
      <alignment horizontal="center" vertical="top" wrapText="1"/>
      <protection locked="0"/>
    </xf>
    <xf numFmtId="1" fontId="0" fillId="7" borderId="7" xfId="0" applyNumberFormat="1" applyFill="1" applyBorder="1" applyAlignment="1" applyProtection="1">
      <alignment horizontal="right" vertical="top" wrapText="1"/>
      <protection locked="0"/>
    </xf>
    <xf numFmtId="1" fontId="0" fillId="7" borderId="1" xfId="0" applyNumberFormat="1" applyFill="1" applyBorder="1" applyAlignment="1" applyProtection="1">
      <alignment horizontal="right" vertical="top" wrapText="1"/>
      <protection locked="0"/>
    </xf>
    <xf numFmtId="1" fontId="0" fillId="7" borderId="4" xfId="0" applyNumberFormat="1" applyFill="1" applyBorder="1" applyAlignment="1" applyProtection="1">
      <alignment horizontal="right" vertical="top" wrapText="1"/>
      <protection locked="0"/>
    </xf>
    <xf numFmtId="1" fontId="0" fillId="7" borderId="15" xfId="0" applyNumberFormat="1" applyFill="1" applyBorder="1" applyAlignment="1" applyProtection="1">
      <alignment horizontal="right" vertical="top" wrapText="1"/>
      <protection locked="0"/>
    </xf>
    <xf numFmtId="1" fontId="0" fillId="7" borderId="2" xfId="0" applyNumberFormat="1" applyFill="1" applyBorder="1" applyAlignment="1" applyProtection="1">
      <alignment horizontal="right" vertical="top" wrapText="1"/>
      <protection locked="0"/>
    </xf>
    <xf numFmtId="0" fontId="0" fillId="6" borderId="22" xfId="0" applyFill="1" applyBorder="1" applyAlignment="1">
      <alignment vertical="distributed" wrapText="1"/>
    </xf>
    <xf numFmtId="0" fontId="0" fillId="7" borderId="7" xfId="0" applyFill="1" applyBorder="1" applyAlignment="1" applyProtection="1">
      <alignment horizontal="center" vertical="top" wrapText="1"/>
      <protection locked="0"/>
    </xf>
    <xf numFmtId="0" fontId="0" fillId="7" borderId="4" xfId="0" applyFill="1" applyBorder="1" applyAlignment="1" applyProtection="1">
      <alignment horizontal="center" vertical="top" wrapText="1"/>
      <protection locked="0"/>
    </xf>
    <xf numFmtId="0" fontId="0" fillId="6" borderId="24" xfId="0" applyFill="1" applyBorder="1" applyAlignment="1">
      <alignment horizontal="left" vertical="top"/>
    </xf>
    <xf numFmtId="0" fontId="0" fillId="2" borderId="25" xfId="0" applyFill="1" applyBorder="1" applyAlignment="1">
      <alignment horizontal="left" vertical="top"/>
    </xf>
    <xf numFmtId="1" fontId="0" fillId="7" borderId="7" xfId="0" applyNumberFormat="1" applyFill="1" applyBorder="1" applyAlignment="1" applyProtection="1">
      <alignment horizontal="center" vertical="top" wrapText="1"/>
      <protection locked="0"/>
    </xf>
    <xf numFmtId="1" fontId="0" fillId="7" borderId="1" xfId="0" applyNumberFormat="1" applyFill="1" applyBorder="1" applyAlignment="1" applyProtection="1">
      <alignment horizontal="center" vertical="top" wrapText="1"/>
      <protection locked="0"/>
    </xf>
    <xf numFmtId="1" fontId="0" fillId="7" borderId="4" xfId="0" applyNumberFormat="1" applyFill="1" applyBorder="1" applyAlignment="1" applyProtection="1">
      <alignment horizontal="center" vertical="top" wrapText="1"/>
      <protection locked="0"/>
    </xf>
    <xf numFmtId="1" fontId="0" fillId="7" borderId="2" xfId="0" applyNumberFormat="1" applyFill="1" applyBorder="1" applyAlignment="1" applyProtection="1">
      <alignment horizontal="center" vertical="top" wrapText="1"/>
      <protection locked="0"/>
    </xf>
    <xf numFmtId="1" fontId="0" fillId="7" borderId="15" xfId="0" applyNumberFormat="1" applyFill="1" applyBorder="1" applyAlignment="1" applyProtection="1">
      <alignment horizontal="center" vertical="top" wrapText="1"/>
      <protection locked="0"/>
    </xf>
    <xf numFmtId="0" fontId="6" fillId="2" borderId="28" xfId="0" applyFont="1" applyFill="1" applyBorder="1" applyAlignment="1">
      <alignment horizontal="right" vertical="top" wrapText="1"/>
    </xf>
    <xf numFmtId="1" fontId="6" fillId="2" borderId="28" xfId="0" applyNumberFormat="1" applyFont="1" applyFill="1" applyBorder="1" applyAlignment="1">
      <alignment horizontal="right" vertical="top" wrapText="1"/>
    </xf>
    <xf numFmtId="164" fontId="6" fillId="2" borderId="28" xfId="0" applyNumberFormat="1" applyFont="1" applyFill="1" applyBorder="1" applyAlignment="1">
      <alignment horizontal="right" vertical="top" wrapText="1"/>
    </xf>
    <xf numFmtId="164" fontId="0" fillId="2" borderId="0" xfId="0" applyNumberFormat="1" applyFill="1" applyAlignment="1">
      <alignment horizontal="left" vertical="top" wrapText="1"/>
    </xf>
    <xf numFmtId="0" fontId="0" fillId="5" borderId="20" xfId="0" applyFill="1" applyBorder="1" applyAlignment="1">
      <alignment vertical="top" wrapText="1"/>
    </xf>
    <xf numFmtId="0" fontId="0" fillId="5" borderId="23" xfId="0" applyFill="1" applyBorder="1" applyAlignment="1">
      <alignment vertical="top" wrapText="1"/>
    </xf>
    <xf numFmtId="1" fontId="0" fillId="2" borderId="0" xfId="0" applyNumberFormat="1" applyFill="1" applyAlignment="1">
      <alignment horizontal="left" vertical="top" wrapText="1"/>
    </xf>
    <xf numFmtId="1" fontId="0" fillId="7" borderId="31" xfId="0" applyNumberFormat="1" applyFill="1" applyBorder="1" applyAlignment="1" applyProtection="1">
      <alignment horizontal="center" vertical="top" wrapText="1"/>
      <protection locked="0"/>
    </xf>
    <xf numFmtId="0" fontId="0" fillId="5" borderId="31" xfId="0" applyFill="1" applyBorder="1" applyAlignment="1">
      <alignment horizontal="left" vertical="top" wrapText="1"/>
    </xf>
    <xf numFmtId="1" fontId="0" fillId="7" borderId="31" xfId="0" applyNumberFormat="1" applyFill="1" applyBorder="1" applyAlignment="1" applyProtection="1">
      <alignment horizontal="right" vertical="top" wrapText="1"/>
      <protection locked="0"/>
    </xf>
    <xf numFmtId="164" fontId="0" fillId="5" borderId="31" xfId="0" applyNumberFormat="1" applyFill="1" applyBorder="1" applyAlignment="1">
      <alignment horizontal="right" vertical="top" wrapText="1"/>
    </xf>
    <xf numFmtId="0" fontId="0" fillId="5" borderId="31" xfId="0" applyFill="1" applyBorder="1" applyAlignment="1">
      <alignment horizontal="right" vertical="top" wrapText="1"/>
    </xf>
    <xf numFmtId="1" fontId="0" fillId="5" borderId="31" xfId="0" applyNumberFormat="1" applyFill="1" applyBorder="1" applyAlignment="1">
      <alignment horizontal="right" vertical="top" wrapText="1"/>
    </xf>
    <xf numFmtId="0" fontId="0" fillId="5" borderId="17" xfId="0" applyFill="1" applyBorder="1" applyAlignment="1">
      <alignment horizontal="left" vertical="top" wrapText="1"/>
    </xf>
    <xf numFmtId="164" fontId="0" fillId="5" borderId="18" xfId="0" applyNumberFormat="1" applyFill="1" applyBorder="1" applyAlignment="1">
      <alignment horizontal="right" vertical="top" wrapText="1"/>
    </xf>
    <xf numFmtId="164" fontId="0" fillId="5" borderId="32" xfId="0" applyNumberFormat="1" applyFill="1" applyBorder="1" applyAlignment="1">
      <alignment horizontal="right" vertical="top" wrapText="1"/>
    </xf>
    <xf numFmtId="164" fontId="0" fillId="5" borderId="33" xfId="0" applyNumberFormat="1" applyFill="1" applyBorder="1" applyAlignment="1">
      <alignment horizontal="right" vertical="top" wrapText="1"/>
    </xf>
    <xf numFmtId="0" fontId="0" fillId="5" borderId="10" xfId="0" applyFill="1" applyBorder="1" applyAlignment="1">
      <alignment horizontal="left" vertical="top" wrapText="1"/>
    </xf>
    <xf numFmtId="0" fontId="0" fillId="5" borderId="14" xfId="0" applyFill="1" applyBorder="1" applyAlignment="1">
      <alignment horizontal="left" vertical="top" wrapText="1"/>
    </xf>
    <xf numFmtId="0" fontId="0" fillId="5" borderId="11" xfId="0" applyFill="1" applyBorder="1" applyAlignment="1">
      <alignment horizontal="left" vertical="top" wrapText="1"/>
    </xf>
    <xf numFmtId="0" fontId="0" fillId="5" borderId="6" xfId="0" applyFill="1" applyBorder="1" applyAlignment="1">
      <alignment horizontal="left" vertical="top" wrapText="1"/>
    </xf>
    <xf numFmtId="0" fontId="0" fillId="5" borderId="12" xfId="0" applyFill="1" applyBorder="1" applyAlignment="1">
      <alignment horizontal="left" vertical="top" wrapText="1"/>
    </xf>
    <xf numFmtId="0" fontId="0" fillId="5" borderId="3" xfId="0" applyFill="1" applyBorder="1" applyAlignment="1">
      <alignment horizontal="left" vertical="top" wrapText="1"/>
    </xf>
    <xf numFmtId="0" fontId="0" fillId="6" borderId="9" xfId="0" applyFill="1" applyBorder="1" applyAlignment="1">
      <alignment horizontal="left" vertical="top" wrapText="1"/>
    </xf>
    <xf numFmtId="0" fontId="0" fillId="6" borderId="12" xfId="0" applyFill="1" applyBorder="1" applyAlignment="1">
      <alignment horizontal="left" vertical="top" wrapText="1"/>
    </xf>
    <xf numFmtId="0" fontId="0" fillId="6" borderId="29" xfId="0" applyFill="1" applyBorder="1" applyAlignment="1">
      <alignment horizontal="left" vertical="top" wrapText="1"/>
    </xf>
    <xf numFmtId="0" fontId="8" fillId="2" borderId="26" xfId="0" applyFont="1" applyFill="1" applyBorder="1" applyAlignment="1">
      <alignment horizontal="left" vertical="top" wrapText="1"/>
    </xf>
    <xf numFmtId="0" fontId="7" fillId="2" borderId="27" xfId="0" applyFont="1" applyFill="1" applyBorder="1" applyAlignment="1">
      <alignment horizontal="left" vertical="top" wrapText="1"/>
    </xf>
    <xf numFmtId="0" fontId="7" fillId="2" borderId="30" xfId="0" applyFont="1" applyFill="1" applyBorder="1" applyAlignment="1">
      <alignment horizontal="left" vertical="top" wrapText="1"/>
    </xf>
    <xf numFmtId="0" fontId="0" fillId="2" borderId="0" xfId="0" applyFill="1" applyAlignment="1">
      <alignment horizontal="left" vertical="top" wrapText="1"/>
    </xf>
    <xf numFmtId="0" fontId="0" fillId="6" borderId="14" xfId="0" applyFill="1" applyBorder="1" applyAlignment="1">
      <alignment horizontal="left" vertical="top" wrapText="1"/>
    </xf>
    <xf numFmtId="0" fontId="0" fillId="6" borderId="11" xfId="0" applyFill="1" applyBorder="1" applyAlignment="1">
      <alignment horizontal="left" vertical="top" wrapText="1"/>
    </xf>
    <xf numFmtId="0" fontId="0" fillId="6" borderId="10" xfId="0" applyFill="1" applyBorder="1" applyAlignment="1">
      <alignment horizontal="left" vertical="top" wrapText="1"/>
    </xf>
    <xf numFmtId="0" fontId="1" fillId="3" borderId="10" xfId="0" applyFont="1" applyFill="1" applyBorder="1" applyAlignment="1">
      <alignment horizontal="left" wrapText="1"/>
    </xf>
    <xf numFmtId="0" fontId="1" fillId="3" borderId="14" xfId="0" applyFont="1" applyFill="1" applyBorder="1" applyAlignment="1">
      <alignment horizontal="left" wrapText="1"/>
    </xf>
    <xf numFmtId="0" fontId="0" fillId="4" borderId="6" xfId="0" applyFill="1" applyBorder="1" applyAlignment="1">
      <alignment horizontal="left" vertical="top" wrapText="1"/>
    </xf>
    <xf numFmtId="0" fontId="0" fillId="4" borderId="3" xfId="0" applyFill="1" applyBorder="1" applyAlignment="1">
      <alignment horizontal="left" vertical="top" wrapText="1"/>
    </xf>
    <xf numFmtId="0" fontId="1" fillId="3" borderId="16" xfId="0" applyFont="1" applyFill="1" applyBorder="1" applyAlignment="1">
      <alignment horizontal="left" wrapText="1"/>
    </xf>
    <xf numFmtId="0" fontId="1" fillId="3" borderId="17" xfId="0" applyFont="1" applyFill="1" applyBorder="1" applyAlignment="1">
      <alignment horizontal="left"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Terugverdientijd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NL"/>
        </a:p>
      </c:txPr>
    </c:title>
    <c:autoTitleDeleted val="0"/>
    <c:plotArea>
      <c:layout/>
      <c:lineChart>
        <c:grouping val="standard"/>
        <c:varyColors val="0"/>
        <c:ser>
          <c:idx val="1"/>
          <c:order val="1"/>
          <c:tx>
            <c:strRef>
              <c:f>'Rekentool Isolatiemaatregelen'!$N$18</c:f>
              <c:strCache>
                <c:ptCount val="1"/>
                <c:pt idx="0">
                  <c:v>Investering</c:v>
                </c:pt>
              </c:strCache>
            </c:strRef>
          </c:tx>
          <c:spPr>
            <a:ln w="28575" cap="rnd">
              <a:solidFill>
                <a:schemeClr val="accent2"/>
              </a:solidFill>
              <a:round/>
            </a:ln>
            <a:effectLst/>
          </c:spPr>
          <c:marker>
            <c:symbol val="none"/>
          </c:marker>
          <c:val>
            <c:numRef>
              <c:f>'Rekentool Isolatiemaatregelen'!$N$19:$N$39</c:f>
              <c:numCache>
                <c:formatCode>General</c:formatCode>
                <c:ptCount val="2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9F62-4C24-A907-58A7682A57D3}"/>
            </c:ext>
          </c:extLst>
        </c:ser>
        <c:ser>
          <c:idx val="2"/>
          <c:order val="2"/>
          <c:tx>
            <c:strRef>
              <c:f>'Rekentool Isolatiemaatregelen'!$O$18</c:f>
              <c:strCache>
                <c:ptCount val="1"/>
                <c:pt idx="0">
                  <c:v>Besparing</c:v>
                </c:pt>
              </c:strCache>
            </c:strRef>
          </c:tx>
          <c:spPr>
            <a:ln w="28575" cap="rnd">
              <a:solidFill>
                <a:schemeClr val="accent3"/>
              </a:solidFill>
              <a:round/>
            </a:ln>
            <a:effectLst/>
          </c:spPr>
          <c:marker>
            <c:symbol val="none"/>
          </c:marker>
          <c:val>
            <c:numRef>
              <c:f>'Rekentool Isolatiemaatregelen'!$O$19:$O$39</c:f>
              <c:numCache>
                <c:formatCode>0.0</c:formatCode>
                <c:ptCount val="21"/>
                <c:pt idx="0" formatCode="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9F62-4C24-A907-58A7682A57D3}"/>
            </c:ext>
          </c:extLst>
        </c:ser>
        <c:dLbls>
          <c:showLegendKey val="0"/>
          <c:showVal val="0"/>
          <c:showCatName val="0"/>
          <c:showSerName val="0"/>
          <c:showPercent val="0"/>
          <c:showBubbleSize val="0"/>
        </c:dLbls>
        <c:smooth val="0"/>
        <c:axId val="747564344"/>
        <c:axId val="747564664"/>
        <c:extLst>
          <c:ext xmlns:c15="http://schemas.microsoft.com/office/drawing/2012/chart" uri="{02D57815-91ED-43cb-92C2-25804820EDAC}">
            <c15:filteredLineSeries>
              <c15:ser>
                <c:idx val="0"/>
                <c:order val="0"/>
                <c:tx>
                  <c:strRef>
                    <c:extLst>
                      <c:ext uri="{02D57815-91ED-43cb-92C2-25804820EDAC}">
                        <c15:formulaRef>
                          <c15:sqref>'Rekentool Isolatiemaatregelen'!$M$18</c15:sqref>
                        </c15:formulaRef>
                      </c:ext>
                    </c:extLst>
                    <c:strCache>
                      <c:ptCount val="1"/>
                      <c:pt idx="0">
                        <c:v>Jaar</c:v>
                      </c:pt>
                    </c:strCache>
                  </c:strRef>
                </c:tx>
                <c:spPr>
                  <a:ln w="28575" cap="rnd">
                    <a:solidFill>
                      <a:schemeClr val="accent1"/>
                    </a:solidFill>
                    <a:round/>
                  </a:ln>
                  <a:effectLst/>
                </c:spPr>
                <c:marker>
                  <c:symbol val="none"/>
                </c:marker>
                <c:val>
                  <c:numRef>
                    <c:extLst>
                      <c:ext uri="{02D57815-91ED-43cb-92C2-25804820EDAC}">
                        <c15:formulaRef>
                          <c15:sqref>'Rekentool Isolatiemaatregelen'!$M$19:$M$39</c15:sqref>
                        </c15:formulaRef>
                      </c:ext>
                    </c:extLst>
                    <c:numCache>
                      <c:formatCode>General</c:formatCode>
                      <c:ptCount val="2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numCache>
                  </c:numRef>
                </c:val>
                <c:smooth val="0"/>
                <c:extLst>
                  <c:ext xmlns:c16="http://schemas.microsoft.com/office/drawing/2014/chart" uri="{C3380CC4-5D6E-409C-BE32-E72D297353CC}">
                    <c16:uniqueId val="{00000000-9F62-4C24-A907-58A7682A57D3}"/>
                  </c:ext>
                </c:extLst>
              </c15:ser>
            </c15:filteredLineSeries>
          </c:ext>
        </c:extLst>
      </c:lineChart>
      <c:catAx>
        <c:axId val="7475643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600"/>
                  <a:t>Jaar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47564664"/>
        <c:crosses val="autoZero"/>
        <c:auto val="1"/>
        <c:lblAlgn val="ctr"/>
        <c:lblOffset val="100"/>
        <c:noMultiLvlLbl val="0"/>
      </c:catAx>
      <c:valAx>
        <c:axId val="747564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600"/>
                  <a:t>Euro</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NL"/>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NL"/>
          </a:p>
        </c:txPr>
        <c:crossAx val="747564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nl-N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3.jpg@01D9059C.38BE8F70" TargetMode="External"/><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cid:image003.jpg@01D9059C.38BE8F70" TargetMode="External"/><Relationship Id="rId1" Type="http://schemas.openxmlformats.org/officeDocument/2006/relationships/image" Target="../media/image1.jpeg"/><Relationship Id="rId4"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2.png"/><Relationship Id="rId5" Type="http://schemas.openxmlformats.org/officeDocument/2006/relationships/image" Target="cid:image003.jpg@01D9059C.38BE8F70" TargetMode="External"/><Relationship Id="rId4"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4</xdr:col>
      <xdr:colOff>883920</xdr:colOff>
      <xdr:row>0</xdr:row>
      <xdr:rowOff>99060</xdr:rowOff>
    </xdr:from>
    <xdr:to>
      <xdr:col>6</xdr:col>
      <xdr:colOff>342901</xdr:colOff>
      <xdr:row>1</xdr:row>
      <xdr:rowOff>258727</xdr:rowOff>
    </xdr:to>
    <xdr:pic>
      <xdr:nvPicPr>
        <xdr:cNvPr id="3" name="Afbeelding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7818120" y="99060"/>
          <a:ext cx="1447801" cy="746407"/>
        </a:xfrm>
        <a:prstGeom prst="rect">
          <a:avLst/>
        </a:prstGeom>
        <a:noFill/>
        <a:ln>
          <a:noFill/>
        </a:ln>
      </xdr:spPr>
    </xdr:pic>
    <xdr:clientData/>
  </xdr:twoCellAnchor>
  <xdr:twoCellAnchor editAs="oneCell">
    <xdr:from>
      <xdr:col>6</xdr:col>
      <xdr:colOff>472440</xdr:colOff>
      <xdr:row>0</xdr:row>
      <xdr:rowOff>99060</xdr:rowOff>
    </xdr:from>
    <xdr:to>
      <xdr:col>8</xdr:col>
      <xdr:colOff>381000</xdr:colOff>
      <xdr:row>1</xdr:row>
      <xdr:rowOff>262793</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3"/>
        <a:stretch>
          <a:fillRect/>
        </a:stretch>
      </xdr:blipFill>
      <xdr:spPr>
        <a:xfrm>
          <a:off x="9395460" y="99060"/>
          <a:ext cx="1127760" cy="750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289560</xdr:colOff>
      <xdr:row>1</xdr:row>
      <xdr:rowOff>39614</xdr:rowOff>
    </xdr:from>
    <xdr:to>
      <xdr:col>13</xdr:col>
      <xdr:colOff>93569</xdr:colOff>
      <xdr:row>2</xdr:row>
      <xdr:rowOff>591681</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13619480" y="222494"/>
          <a:ext cx="1449929" cy="734947"/>
        </a:xfrm>
        <a:prstGeom prst="rect">
          <a:avLst/>
        </a:prstGeom>
        <a:noFill/>
        <a:ln>
          <a:noFill/>
        </a:ln>
      </xdr:spPr>
    </xdr:pic>
    <xdr:clientData/>
  </xdr:twoCellAnchor>
  <xdr:twoCellAnchor>
    <xdr:from>
      <xdr:col>11</xdr:col>
      <xdr:colOff>152400</xdr:colOff>
      <xdr:row>16</xdr:row>
      <xdr:rowOff>54429</xdr:rowOff>
    </xdr:from>
    <xdr:to>
      <xdr:col>19</xdr:col>
      <xdr:colOff>468085</xdr:colOff>
      <xdr:row>39</xdr:row>
      <xdr:rowOff>76200</xdr:rowOff>
    </xdr:to>
    <xdr:graphicFrame macro="">
      <xdr:nvGraphicFramePr>
        <xdr:cNvPr id="3" name="Grafiek 2">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13</xdr:col>
      <xdr:colOff>213360</xdr:colOff>
      <xdr:row>1</xdr:row>
      <xdr:rowOff>30480</xdr:rowOff>
    </xdr:from>
    <xdr:to>
      <xdr:col>14</xdr:col>
      <xdr:colOff>548640</xdr:colOff>
      <xdr:row>2</xdr:row>
      <xdr:rowOff>598073</xdr:rowOff>
    </xdr:to>
    <xdr:pic>
      <xdr:nvPicPr>
        <xdr:cNvPr id="5" name="Afbeelding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4"/>
        <a:stretch>
          <a:fillRect/>
        </a:stretch>
      </xdr:blipFill>
      <xdr:spPr>
        <a:xfrm>
          <a:off x="15189200" y="213360"/>
          <a:ext cx="1127760" cy="7504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99061</xdr:colOff>
      <xdr:row>11</xdr:row>
      <xdr:rowOff>45721</xdr:rowOff>
    </xdr:from>
    <xdr:to>
      <xdr:col>1</xdr:col>
      <xdr:colOff>2964180</xdr:colOff>
      <xdr:row>24</xdr:row>
      <xdr:rowOff>41549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99061" y="411481"/>
          <a:ext cx="4922519" cy="2373268"/>
        </a:xfrm>
        <a:prstGeom prst="rect">
          <a:avLst/>
        </a:prstGeom>
      </xdr:spPr>
    </xdr:pic>
    <xdr:clientData/>
  </xdr:twoCellAnchor>
  <xdr:twoCellAnchor editAs="oneCell">
    <xdr:from>
      <xdr:col>0</xdr:col>
      <xdr:colOff>0</xdr:colOff>
      <xdr:row>26</xdr:row>
      <xdr:rowOff>60960</xdr:rowOff>
    </xdr:from>
    <xdr:to>
      <xdr:col>1</xdr:col>
      <xdr:colOff>2895600</xdr:colOff>
      <xdr:row>43</xdr:row>
      <xdr:rowOff>81006</xdr:rowOff>
    </xdr:to>
    <xdr:pic>
      <xdr:nvPicPr>
        <xdr:cNvPr id="3" name="Afbeelding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0" y="3169920"/>
          <a:ext cx="4953000" cy="3129006"/>
        </a:xfrm>
        <a:prstGeom prst="rect">
          <a:avLst/>
        </a:prstGeom>
      </xdr:spPr>
    </xdr:pic>
    <xdr:clientData/>
  </xdr:twoCellAnchor>
  <xdr:twoCellAnchor editAs="oneCell">
    <xdr:from>
      <xdr:col>0</xdr:col>
      <xdr:colOff>45720</xdr:colOff>
      <xdr:row>49</xdr:row>
      <xdr:rowOff>30480</xdr:rowOff>
    </xdr:from>
    <xdr:to>
      <xdr:col>1</xdr:col>
      <xdr:colOff>3384093</xdr:colOff>
      <xdr:row>74</xdr:row>
      <xdr:rowOff>39108</xdr:rowOff>
    </xdr:to>
    <xdr:pic>
      <xdr:nvPicPr>
        <xdr:cNvPr id="4" name="Afbeelding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a:stretch>
          <a:fillRect/>
        </a:stretch>
      </xdr:blipFill>
      <xdr:spPr>
        <a:xfrm>
          <a:off x="45720" y="6797040"/>
          <a:ext cx="5395773" cy="458062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409575</xdr:colOff>
          <xdr:row>1</xdr:row>
          <xdr:rowOff>76200</xdr:rowOff>
        </xdr:from>
        <xdr:to>
          <xdr:col>0</xdr:col>
          <xdr:colOff>1323975</xdr:colOff>
          <xdr:row>5</xdr:row>
          <xdr:rowOff>28575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200-0000010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editAs="oneCell">
    <xdr:from>
      <xdr:col>1</xdr:col>
      <xdr:colOff>3992880</xdr:colOff>
      <xdr:row>0</xdr:row>
      <xdr:rowOff>93345</xdr:rowOff>
    </xdr:from>
    <xdr:to>
      <xdr:col>1</xdr:col>
      <xdr:colOff>5440681</xdr:colOff>
      <xdr:row>4</xdr:row>
      <xdr:rowOff>108232</xdr:rowOff>
    </xdr:to>
    <xdr:pic>
      <xdr:nvPicPr>
        <xdr:cNvPr id="5" name="Afbeelding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4" r:link="rId5">
          <a:extLst>
            <a:ext uri="{28A0092B-C50C-407E-A947-70E740481C1C}">
              <a14:useLocalDpi xmlns:a14="http://schemas.microsoft.com/office/drawing/2010/main" val="0"/>
            </a:ext>
          </a:extLst>
        </a:blip>
        <a:srcRect/>
        <a:stretch>
          <a:fillRect/>
        </a:stretch>
      </xdr:blipFill>
      <xdr:spPr bwMode="auto">
        <a:xfrm>
          <a:off x="6050280" y="93345"/>
          <a:ext cx="1447801" cy="738787"/>
        </a:xfrm>
        <a:prstGeom prst="rect">
          <a:avLst/>
        </a:prstGeom>
        <a:noFill/>
        <a:ln>
          <a:noFill/>
        </a:ln>
      </xdr:spPr>
    </xdr:pic>
    <xdr:clientData/>
  </xdr:twoCellAnchor>
  <xdr:twoCellAnchor editAs="oneCell">
    <xdr:from>
      <xdr:col>1</xdr:col>
      <xdr:colOff>5565447</xdr:colOff>
      <xdr:row>0</xdr:row>
      <xdr:rowOff>99768</xdr:rowOff>
    </xdr:from>
    <xdr:to>
      <xdr:col>3</xdr:col>
      <xdr:colOff>492432</xdr:colOff>
      <xdr:row>4</xdr:row>
      <xdr:rowOff>118720</xdr:rowOff>
    </xdr:to>
    <xdr:pic>
      <xdr:nvPicPr>
        <xdr:cNvPr id="7" name="Afbeelding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6"/>
        <a:stretch>
          <a:fillRect/>
        </a:stretch>
      </xdr:blipFill>
      <xdr:spPr>
        <a:xfrm>
          <a:off x="7622847" y="99768"/>
          <a:ext cx="1127760" cy="74285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ackage" Target="../embeddings/Microsoft_Word_Document.docx"/><Relationship Id="rId3" Type="http://schemas.openxmlformats.org/officeDocument/2006/relationships/hyperlink" Target="https://www.milieucentraal.nl/energie-besparen/isoleren-en-besparen/isolerende-raambekleding/" TargetMode="External"/><Relationship Id="rId7" Type="http://schemas.openxmlformats.org/officeDocument/2006/relationships/vmlDrawing" Target="../drawings/vmlDrawing1.vml"/><Relationship Id="rId2" Type="http://schemas.openxmlformats.org/officeDocument/2006/relationships/hyperlink" Target="https://www.nederlandisoleert.nl/kenniscentrum/financieel/vloerisolatie-kosten" TargetMode="External"/><Relationship Id="rId1" Type="http://schemas.openxmlformats.org/officeDocument/2006/relationships/hyperlink" Target="https://kosten-zonwering.nl/gordijnen/" TargetMode="External"/><Relationship Id="rId6" Type="http://schemas.openxmlformats.org/officeDocument/2006/relationships/drawing" Target="../drawings/drawing3.xml"/><Relationship Id="rId5" Type="http://schemas.openxmlformats.org/officeDocument/2006/relationships/printerSettings" Target="../printerSettings/printerSettings2.bin"/><Relationship Id="rId4" Type="http://schemas.openxmlformats.org/officeDocument/2006/relationships/hyperlink" Target="https://www.milieucentraal.nl/energie-besparen/isoleren-en-besparen/isolerende-raamfolie/" TargetMode="Externa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8234F4-C9CE-41AD-A268-BBF45CAE7B04}">
  <dimension ref="A1:L14"/>
  <sheetViews>
    <sheetView workbookViewId="0"/>
  </sheetViews>
  <sheetFormatPr defaultColWidth="8.85546875" defaultRowHeight="15" x14ac:dyDescent="0.25"/>
  <cols>
    <col min="1" max="1" width="8.85546875" style="4"/>
    <col min="2" max="2" width="15.140625" style="4" customWidth="1"/>
    <col min="3" max="3" width="28" style="4" customWidth="1"/>
    <col min="4" max="4" width="49.140625" style="4" customWidth="1"/>
    <col min="5" max="5" width="20.140625" style="4" customWidth="1"/>
    <col min="6" max="16384" width="8.85546875" style="4"/>
  </cols>
  <sheetData>
    <row r="1" spans="1:12" s="90" customFormat="1" ht="46.5" x14ac:dyDescent="0.25">
      <c r="A1" s="90" t="s">
        <v>20</v>
      </c>
    </row>
    <row r="2" spans="1:12" s="91" customFormat="1" ht="21" x14ac:dyDescent="0.25">
      <c r="A2" s="91" t="s">
        <v>100</v>
      </c>
    </row>
    <row r="4" spans="1:12" x14ac:dyDescent="0.25">
      <c r="A4" s="2" t="s">
        <v>5</v>
      </c>
    </row>
    <row r="5" spans="1:12" x14ac:dyDescent="0.25">
      <c r="A5" s="4" t="s">
        <v>47</v>
      </c>
    </row>
    <row r="7" spans="1:12" x14ac:dyDescent="0.25">
      <c r="A7" s="85" t="s">
        <v>14</v>
      </c>
      <c r="B7" s="85" t="s">
        <v>15</v>
      </c>
      <c r="C7" s="85" t="s">
        <v>16</v>
      </c>
      <c r="D7" s="85" t="s">
        <v>17</v>
      </c>
      <c r="E7" s="85" t="s">
        <v>18</v>
      </c>
    </row>
    <row r="8" spans="1:12" x14ac:dyDescent="0.25">
      <c r="A8" s="86" t="s">
        <v>21</v>
      </c>
      <c r="B8" s="86" t="s">
        <v>19</v>
      </c>
      <c r="C8" s="86" t="s">
        <v>22</v>
      </c>
      <c r="D8" s="86" t="s">
        <v>23</v>
      </c>
      <c r="E8" s="87">
        <v>44866</v>
      </c>
    </row>
    <row r="9" spans="1:12" ht="285" x14ac:dyDescent="0.25">
      <c r="A9" s="86" t="s">
        <v>55</v>
      </c>
      <c r="B9" s="86" t="s">
        <v>19</v>
      </c>
      <c r="C9" s="86" t="s">
        <v>57</v>
      </c>
      <c r="D9" s="88" t="s">
        <v>56</v>
      </c>
      <c r="E9" s="89">
        <v>44905</v>
      </c>
    </row>
    <row r="10" spans="1:12" ht="135" x14ac:dyDescent="0.25">
      <c r="A10" s="86" t="s">
        <v>67</v>
      </c>
      <c r="B10" s="86" t="s">
        <v>19</v>
      </c>
      <c r="C10" s="86" t="s">
        <v>57</v>
      </c>
      <c r="D10" s="92" t="s">
        <v>69</v>
      </c>
      <c r="E10" s="89">
        <v>44934</v>
      </c>
    </row>
    <row r="11" spans="1:12" ht="72" customHeight="1" x14ac:dyDescent="0.25">
      <c r="A11" s="86" t="s">
        <v>89</v>
      </c>
      <c r="B11" s="86" t="s">
        <v>19</v>
      </c>
      <c r="C11" s="86" t="s">
        <v>57</v>
      </c>
      <c r="D11" s="92" t="s">
        <v>90</v>
      </c>
      <c r="E11" s="89">
        <v>44952</v>
      </c>
      <c r="F11" s="8"/>
      <c r="G11" s="8"/>
      <c r="H11" s="8"/>
      <c r="I11" s="8"/>
      <c r="J11" s="8"/>
      <c r="K11" s="8"/>
      <c r="L11" s="8"/>
    </row>
    <row r="12" spans="1:12" ht="73.150000000000006" customHeight="1" x14ac:dyDescent="0.25">
      <c r="A12" s="86" t="s">
        <v>91</v>
      </c>
      <c r="B12" s="86" t="s">
        <v>19</v>
      </c>
      <c r="C12" s="86" t="s">
        <v>57</v>
      </c>
      <c r="D12" s="92" t="s">
        <v>92</v>
      </c>
      <c r="E12" s="89">
        <v>44956</v>
      </c>
    </row>
    <row r="13" spans="1:12" ht="45" x14ac:dyDescent="0.25">
      <c r="A13" s="86" t="s">
        <v>96</v>
      </c>
      <c r="B13" s="86" t="s">
        <v>19</v>
      </c>
      <c r="C13" s="86" t="s">
        <v>57</v>
      </c>
      <c r="D13" s="92" t="s">
        <v>97</v>
      </c>
      <c r="E13" s="89">
        <v>44971</v>
      </c>
    </row>
    <row r="14" spans="1:12" x14ac:dyDescent="0.25">
      <c r="A14" s="86" t="s">
        <v>98</v>
      </c>
      <c r="B14" s="86" t="s">
        <v>19</v>
      </c>
      <c r="C14" s="86" t="s">
        <v>57</v>
      </c>
      <c r="D14" s="86" t="s">
        <v>99</v>
      </c>
      <c r="E14" s="89">
        <v>44978</v>
      </c>
    </row>
  </sheetData>
  <sheetProtection algorithmName="SHA-512" hashValue="BoYuThMvZau5Qqh4N5T1kIbKD2/+3hetIuReqt76onssQc6LR13+E1KImp3S5nkyvyu7PDv0yGpiq8Xh+2YFUQ==" saltValue="5Qd+ncOvfh4BvGAKfjoE/g==" spinCount="100000" sheet="1" objects="1" scenarios="1"/>
  <phoneticPr fontId="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81067-919C-4C5E-9389-0DD58B8A003D}">
  <dimension ref="B1:O44"/>
  <sheetViews>
    <sheetView tabSelected="1" zoomScale="95" zoomScaleNormal="95" workbookViewId="0">
      <pane ySplit="9" topLeftCell="A10" activePane="bottomLeft" state="frozen"/>
      <selection pane="bottomLeft" activeCell="N7" sqref="N7"/>
    </sheetView>
  </sheetViews>
  <sheetFormatPr defaultColWidth="8.85546875" defaultRowHeight="15" x14ac:dyDescent="0.25"/>
  <cols>
    <col min="1" max="1" width="2.5703125" style="5" customWidth="1"/>
    <col min="2" max="2" width="38" style="5" customWidth="1"/>
    <col min="3" max="3" width="11.28515625" style="9" customWidth="1"/>
    <col min="4" max="4" width="36.85546875" style="5" customWidth="1"/>
    <col min="5" max="5" width="9.28515625" style="6" customWidth="1"/>
    <col min="6" max="6" width="10.7109375" style="6" customWidth="1"/>
    <col min="7" max="7" width="7.85546875" style="7" customWidth="1"/>
    <col min="8" max="8" width="11.28515625" style="7" customWidth="1"/>
    <col min="9" max="9" width="9.42578125" style="7" customWidth="1"/>
    <col min="10" max="10" width="11.28515625" style="7" customWidth="1"/>
    <col min="11" max="11" width="45.7109375" style="5" customWidth="1"/>
    <col min="12" max="12" width="12.42578125" style="29" customWidth="1"/>
    <col min="13" max="16" width="11.5703125" style="5" customWidth="1"/>
    <col min="17" max="20" width="8.85546875" style="5" customWidth="1"/>
    <col min="21" max="16384" width="8.85546875" style="5"/>
  </cols>
  <sheetData>
    <row r="1" spans="2:12" s="2" customFormat="1" x14ac:dyDescent="0.25">
      <c r="B1" s="3" t="s">
        <v>2</v>
      </c>
      <c r="C1" s="19"/>
      <c r="L1" s="19"/>
    </row>
    <row r="2" spans="2:12" x14ac:dyDescent="0.25">
      <c r="B2" s="3" t="s">
        <v>5</v>
      </c>
    </row>
    <row r="3" spans="2:12" ht="66.599999999999994" customHeight="1" thickBot="1" x14ac:dyDescent="0.3">
      <c r="B3" s="139" t="s">
        <v>61</v>
      </c>
      <c r="C3" s="139"/>
      <c r="D3" s="139"/>
      <c r="E3" s="139"/>
      <c r="F3" s="139"/>
      <c r="G3" s="139"/>
      <c r="H3" s="139"/>
      <c r="I3" s="139"/>
      <c r="J3" s="139"/>
      <c r="K3" s="139"/>
    </row>
    <row r="4" spans="2:12" x14ac:dyDescent="0.25">
      <c r="B4" s="22" t="s">
        <v>94</v>
      </c>
      <c r="C4" s="25" t="s">
        <v>24</v>
      </c>
      <c r="D4" s="93" t="s">
        <v>95</v>
      </c>
      <c r="E4" s="5"/>
      <c r="F4" s="5"/>
      <c r="G4" s="5"/>
      <c r="H4" s="5"/>
      <c r="I4" s="5"/>
    </row>
    <row r="5" spans="2:12" x14ac:dyDescent="0.25">
      <c r="B5" s="24" t="s">
        <v>93</v>
      </c>
      <c r="C5" s="26" t="s">
        <v>25</v>
      </c>
      <c r="E5" s="5"/>
      <c r="F5" s="5"/>
      <c r="G5" s="5"/>
      <c r="H5" s="5"/>
      <c r="I5" s="5"/>
    </row>
    <row r="6" spans="2:12" ht="15.75" thickBot="1" x14ac:dyDescent="0.3">
      <c r="B6" s="23" t="s">
        <v>4</v>
      </c>
      <c r="C6" s="94">
        <v>1.45</v>
      </c>
      <c r="D6" s="5" t="s">
        <v>60</v>
      </c>
    </row>
    <row r="7" spans="2:12" ht="15.75" thickBot="1" x14ac:dyDescent="0.3"/>
    <row r="8" spans="2:12" ht="31.9" customHeight="1" x14ac:dyDescent="0.25">
      <c r="B8" s="143" t="s">
        <v>33</v>
      </c>
      <c r="C8" s="20" t="s">
        <v>42</v>
      </c>
      <c r="D8" s="10" t="s">
        <v>27</v>
      </c>
      <c r="E8" s="11" t="s">
        <v>50</v>
      </c>
      <c r="F8" s="13" t="s">
        <v>54</v>
      </c>
      <c r="G8" s="12" t="s">
        <v>28</v>
      </c>
      <c r="H8" s="14" t="s">
        <v>53</v>
      </c>
      <c r="I8" s="13" t="s">
        <v>86</v>
      </c>
      <c r="J8" s="27" t="s">
        <v>75</v>
      </c>
      <c r="K8" s="147" t="s">
        <v>29</v>
      </c>
      <c r="L8" s="5"/>
    </row>
    <row r="9" spans="2:12" ht="18" customHeight="1" thickBot="1" x14ac:dyDescent="0.3">
      <c r="B9" s="144"/>
      <c r="C9" s="21" t="s">
        <v>32</v>
      </c>
      <c r="D9" s="16"/>
      <c r="E9" s="17" t="s">
        <v>83</v>
      </c>
      <c r="F9" s="15" t="s">
        <v>51</v>
      </c>
      <c r="G9" s="15" t="s">
        <v>85</v>
      </c>
      <c r="H9" s="15" t="s">
        <v>52</v>
      </c>
      <c r="I9" s="18" t="s">
        <v>84</v>
      </c>
      <c r="J9" s="28" t="s">
        <v>3</v>
      </c>
      <c r="K9" s="148"/>
      <c r="L9" s="5"/>
    </row>
    <row r="10" spans="2:12" x14ac:dyDescent="0.25">
      <c r="B10" s="127" t="s">
        <v>34</v>
      </c>
      <c r="C10" s="105">
        <v>0</v>
      </c>
      <c r="D10" s="40" t="s">
        <v>43</v>
      </c>
      <c r="E10" s="95">
        <v>25</v>
      </c>
      <c r="F10" s="42">
        <v>11.5</v>
      </c>
      <c r="G10" s="41">
        <f>E10*C10</f>
        <v>0</v>
      </c>
      <c r="H10" s="43">
        <f>F10*C10</f>
        <v>0</v>
      </c>
      <c r="I10" s="43">
        <f>H10*$C$6</f>
        <v>0</v>
      </c>
      <c r="J10" s="42" t="str">
        <f>IF(C10=0," ",G10/I10)</f>
        <v xml:space="preserve"> </v>
      </c>
      <c r="K10" s="44" t="s">
        <v>87</v>
      </c>
      <c r="L10" s="5"/>
    </row>
    <row r="11" spans="2:12" x14ac:dyDescent="0.25">
      <c r="B11" s="128"/>
      <c r="C11" s="106">
        <v>0</v>
      </c>
      <c r="D11" s="45" t="s">
        <v>44</v>
      </c>
      <c r="E11" s="96">
        <v>30</v>
      </c>
      <c r="F11" s="47">
        <v>13.4</v>
      </c>
      <c r="G11" s="46">
        <f t="shared" ref="G11:G39" si="0">E11*C11</f>
        <v>0</v>
      </c>
      <c r="H11" s="48">
        <f t="shared" ref="H11:H39" si="1">F11*C11</f>
        <v>0</v>
      </c>
      <c r="I11" s="48">
        <f t="shared" ref="I11:I39" si="2">H11*$C$6</f>
        <v>0</v>
      </c>
      <c r="J11" s="47" t="str">
        <f t="shared" ref="J11:J39" si="3">IF(C11=0," ",G11/I11)</f>
        <v xml:space="preserve"> </v>
      </c>
      <c r="K11" s="49" t="s">
        <v>87</v>
      </c>
      <c r="L11" s="5"/>
    </row>
    <row r="12" spans="2:12" x14ac:dyDescent="0.25">
      <c r="B12" s="128"/>
      <c r="C12" s="106">
        <v>0</v>
      </c>
      <c r="D12" s="45" t="s">
        <v>45</v>
      </c>
      <c r="E12" s="96">
        <v>65</v>
      </c>
      <c r="F12" s="47">
        <v>13.2</v>
      </c>
      <c r="G12" s="46">
        <f t="shared" si="0"/>
        <v>0</v>
      </c>
      <c r="H12" s="48">
        <f t="shared" si="1"/>
        <v>0</v>
      </c>
      <c r="I12" s="48">
        <f t="shared" si="2"/>
        <v>0</v>
      </c>
      <c r="J12" s="47" t="str">
        <f t="shared" si="3"/>
        <v xml:space="preserve"> </v>
      </c>
      <c r="K12" s="50"/>
      <c r="L12" s="5"/>
    </row>
    <row r="13" spans="2:12" ht="15.75" thickBot="1" x14ac:dyDescent="0.3">
      <c r="B13" s="129"/>
      <c r="C13" s="107">
        <v>0</v>
      </c>
      <c r="D13" s="51" t="s">
        <v>68</v>
      </c>
      <c r="E13" s="97">
        <v>70</v>
      </c>
      <c r="F13" s="53">
        <v>13.6</v>
      </c>
      <c r="G13" s="52">
        <f t="shared" si="0"/>
        <v>0</v>
      </c>
      <c r="H13" s="54">
        <f t="shared" si="1"/>
        <v>0</v>
      </c>
      <c r="I13" s="54">
        <f t="shared" si="2"/>
        <v>0</v>
      </c>
      <c r="J13" s="53" t="str">
        <f t="shared" si="3"/>
        <v xml:space="preserve"> </v>
      </c>
      <c r="K13" s="55"/>
      <c r="L13" s="5"/>
    </row>
    <row r="14" spans="2:12" x14ac:dyDescent="0.25">
      <c r="B14" s="142" t="s">
        <v>35</v>
      </c>
      <c r="C14" s="105">
        <v>0</v>
      </c>
      <c r="D14" s="56" t="s">
        <v>30</v>
      </c>
      <c r="E14" s="95">
        <v>25</v>
      </c>
      <c r="F14" s="58">
        <v>6.2</v>
      </c>
      <c r="G14" s="57">
        <f t="shared" si="0"/>
        <v>0</v>
      </c>
      <c r="H14" s="59">
        <f t="shared" si="1"/>
        <v>0</v>
      </c>
      <c r="I14" s="59">
        <f t="shared" si="2"/>
        <v>0</v>
      </c>
      <c r="J14" s="58" t="str">
        <f t="shared" si="3"/>
        <v xml:space="preserve"> </v>
      </c>
      <c r="K14" s="60" t="s">
        <v>87</v>
      </c>
      <c r="L14" s="5"/>
    </row>
    <row r="15" spans="2:12" x14ac:dyDescent="0.25">
      <c r="B15" s="140"/>
      <c r="C15" s="106">
        <v>0</v>
      </c>
      <c r="D15" s="61" t="s">
        <v>31</v>
      </c>
      <c r="E15" s="98">
        <v>30</v>
      </c>
      <c r="F15" s="63">
        <v>7.2</v>
      </c>
      <c r="G15" s="62">
        <f t="shared" si="0"/>
        <v>0</v>
      </c>
      <c r="H15" s="64">
        <f t="shared" si="1"/>
        <v>0</v>
      </c>
      <c r="I15" s="64">
        <f t="shared" si="2"/>
        <v>0</v>
      </c>
      <c r="J15" s="63" t="str">
        <f t="shared" si="3"/>
        <v xml:space="preserve"> </v>
      </c>
      <c r="K15" s="65" t="s">
        <v>87</v>
      </c>
      <c r="L15" s="5"/>
    </row>
    <row r="16" spans="2:12" x14ac:dyDescent="0.25">
      <c r="B16" s="140"/>
      <c r="C16" s="106">
        <v>0</v>
      </c>
      <c r="D16" s="66" t="s">
        <v>45</v>
      </c>
      <c r="E16" s="96">
        <v>65</v>
      </c>
      <c r="F16" s="68">
        <v>7.1</v>
      </c>
      <c r="G16" s="67">
        <f t="shared" si="0"/>
        <v>0</v>
      </c>
      <c r="H16" s="69">
        <f t="shared" si="1"/>
        <v>0</v>
      </c>
      <c r="I16" s="69">
        <f t="shared" si="2"/>
        <v>0</v>
      </c>
      <c r="J16" s="68" t="str">
        <f t="shared" si="3"/>
        <v xml:space="preserve"> </v>
      </c>
      <c r="K16" s="65"/>
      <c r="L16" s="5"/>
    </row>
    <row r="17" spans="2:15" ht="15.75" thickBot="1" x14ac:dyDescent="0.3">
      <c r="B17" s="141"/>
      <c r="C17" s="107">
        <v>0</v>
      </c>
      <c r="D17" s="70" t="s">
        <v>68</v>
      </c>
      <c r="E17" s="97">
        <v>70</v>
      </c>
      <c r="F17" s="72">
        <v>7.3</v>
      </c>
      <c r="G17" s="71">
        <f t="shared" si="0"/>
        <v>0</v>
      </c>
      <c r="H17" s="73">
        <f t="shared" si="1"/>
        <v>0</v>
      </c>
      <c r="I17" s="73">
        <f t="shared" si="2"/>
        <v>0</v>
      </c>
      <c r="J17" s="72" t="str">
        <f t="shared" si="3"/>
        <v xml:space="preserve"> </v>
      </c>
      <c r="K17" s="74"/>
      <c r="L17" s="5"/>
    </row>
    <row r="18" spans="2:15" x14ac:dyDescent="0.25">
      <c r="B18" s="145" t="s">
        <v>36</v>
      </c>
      <c r="C18" s="101">
        <v>0</v>
      </c>
      <c r="D18" s="30" t="s">
        <v>40</v>
      </c>
      <c r="E18" s="95">
        <v>25</v>
      </c>
      <c r="F18" s="32">
        <v>6.2</v>
      </c>
      <c r="G18" s="31">
        <f t="shared" si="0"/>
        <v>0</v>
      </c>
      <c r="H18" s="33">
        <f t="shared" si="1"/>
        <v>0</v>
      </c>
      <c r="I18" s="33">
        <f t="shared" si="2"/>
        <v>0</v>
      </c>
      <c r="J18" s="32" t="str">
        <f t="shared" si="3"/>
        <v xml:space="preserve"> </v>
      </c>
      <c r="K18" s="34"/>
      <c r="L18" s="5"/>
      <c r="M18" s="5" t="s">
        <v>65</v>
      </c>
      <c r="N18" s="5" t="s">
        <v>59</v>
      </c>
      <c r="O18" s="5" t="s">
        <v>64</v>
      </c>
    </row>
    <row r="19" spans="2:15" ht="15.75" thickBot="1" x14ac:dyDescent="0.3">
      <c r="B19" s="146"/>
      <c r="C19" s="102">
        <v>0</v>
      </c>
      <c r="D19" s="35" t="s">
        <v>41</v>
      </c>
      <c r="E19" s="97">
        <v>25</v>
      </c>
      <c r="F19" s="37">
        <v>6.9</v>
      </c>
      <c r="G19" s="36">
        <f t="shared" si="0"/>
        <v>0</v>
      </c>
      <c r="H19" s="38">
        <f t="shared" si="1"/>
        <v>0</v>
      </c>
      <c r="I19" s="38">
        <f t="shared" si="2"/>
        <v>0</v>
      </c>
      <c r="J19" s="37" t="str">
        <f t="shared" si="3"/>
        <v xml:space="preserve"> </v>
      </c>
      <c r="K19" s="39"/>
      <c r="L19" s="5"/>
      <c r="M19" s="5">
        <v>0</v>
      </c>
      <c r="N19" s="9">
        <f>G40</f>
        <v>0</v>
      </c>
      <c r="O19" s="116">
        <f>I40</f>
        <v>0</v>
      </c>
    </row>
    <row r="20" spans="2:15" ht="13.15" customHeight="1" x14ac:dyDescent="0.25">
      <c r="B20" s="140" t="s">
        <v>37</v>
      </c>
      <c r="C20" s="108">
        <v>0</v>
      </c>
      <c r="D20" s="75" t="s">
        <v>71</v>
      </c>
      <c r="E20" s="99">
        <v>20</v>
      </c>
      <c r="F20" s="77">
        <v>8.1999999999999993</v>
      </c>
      <c r="G20" s="76">
        <f t="shared" si="0"/>
        <v>0</v>
      </c>
      <c r="H20" s="78">
        <f t="shared" si="1"/>
        <v>0</v>
      </c>
      <c r="I20" s="78">
        <f t="shared" si="2"/>
        <v>0</v>
      </c>
      <c r="J20" s="77" t="str">
        <f t="shared" si="3"/>
        <v xml:space="preserve"> </v>
      </c>
      <c r="K20" s="79" t="s">
        <v>76</v>
      </c>
      <c r="L20" s="5"/>
      <c r="M20" s="5">
        <v>1</v>
      </c>
      <c r="N20" s="9">
        <f>N19</f>
        <v>0</v>
      </c>
      <c r="O20" s="113">
        <f>O19+$I$40</f>
        <v>0</v>
      </c>
    </row>
    <row r="21" spans="2:15" x14ac:dyDescent="0.25">
      <c r="B21" s="140"/>
      <c r="C21" s="106">
        <v>0</v>
      </c>
      <c r="D21" s="66" t="s">
        <v>70</v>
      </c>
      <c r="E21" s="96">
        <v>25</v>
      </c>
      <c r="F21" s="68">
        <v>10.5</v>
      </c>
      <c r="G21" s="67">
        <f t="shared" si="0"/>
        <v>0</v>
      </c>
      <c r="H21" s="69">
        <f t="shared" si="1"/>
        <v>0</v>
      </c>
      <c r="I21" s="69">
        <f t="shared" si="2"/>
        <v>0</v>
      </c>
      <c r="J21" s="68" t="str">
        <f t="shared" si="3"/>
        <v xml:space="preserve"> </v>
      </c>
      <c r="K21" s="100" t="s">
        <v>62</v>
      </c>
      <c r="L21" s="5"/>
      <c r="M21" s="5">
        <v>2</v>
      </c>
      <c r="N21" s="9">
        <f>N20</f>
        <v>0</v>
      </c>
      <c r="O21" s="113">
        <f t="shared" ref="O21:O38" si="4">O20+$I$40</f>
        <v>0</v>
      </c>
    </row>
    <row r="22" spans="2:15" x14ac:dyDescent="0.25">
      <c r="B22" s="140"/>
      <c r="C22" s="106">
        <v>0</v>
      </c>
      <c r="D22" s="66" t="s">
        <v>78</v>
      </c>
      <c r="E22" s="96">
        <v>10</v>
      </c>
      <c r="F22" s="68">
        <v>16.399999999999999</v>
      </c>
      <c r="G22" s="67">
        <f t="shared" si="0"/>
        <v>0</v>
      </c>
      <c r="H22" s="69">
        <f t="shared" si="1"/>
        <v>0</v>
      </c>
      <c r="I22" s="69">
        <f t="shared" si="2"/>
        <v>0</v>
      </c>
      <c r="J22" s="68" t="str">
        <f t="shared" si="3"/>
        <v xml:space="preserve"> </v>
      </c>
      <c r="K22" s="65" t="s">
        <v>77</v>
      </c>
      <c r="L22" s="5"/>
      <c r="M22" s="5">
        <v>3</v>
      </c>
      <c r="N22" s="9">
        <f t="shared" ref="N22:N28" si="5">N21</f>
        <v>0</v>
      </c>
      <c r="O22" s="113">
        <f t="shared" si="4"/>
        <v>0</v>
      </c>
    </row>
    <row r="23" spans="2:15" x14ac:dyDescent="0.25">
      <c r="B23" s="140"/>
      <c r="C23" s="106">
        <v>0</v>
      </c>
      <c r="D23" s="66" t="s">
        <v>26</v>
      </c>
      <c r="E23" s="96">
        <v>60</v>
      </c>
      <c r="F23" s="68">
        <v>16.399999999999999</v>
      </c>
      <c r="G23" s="67">
        <f t="shared" si="0"/>
        <v>0</v>
      </c>
      <c r="H23" s="69">
        <f t="shared" si="1"/>
        <v>0</v>
      </c>
      <c r="I23" s="69">
        <f t="shared" si="2"/>
        <v>0</v>
      </c>
      <c r="J23" s="68" t="str">
        <f t="shared" si="3"/>
        <v xml:space="preserve"> </v>
      </c>
      <c r="K23" s="65"/>
      <c r="L23" s="5"/>
      <c r="M23" s="5">
        <v>4</v>
      </c>
      <c r="N23" s="9">
        <f>N22</f>
        <v>0</v>
      </c>
      <c r="O23" s="113">
        <f t="shared" si="4"/>
        <v>0</v>
      </c>
    </row>
    <row r="24" spans="2:15" x14ac:dyDescent="0.25">
      <c r="B24" s="140"/>
      <c r="C24" s="106">
        <v>0</v>
      </c>
      <c r="D24" s="66" t="s">
        <v>72</v>
      </c>
      <c r="E24" s="96">
        <v>300</v>
      </c>
      <c r="F24" s="68">
        <v>25.9</v>
      </c>
      <c r="G24" s="67">
        <f t="shared" si="0"/>
        <v>0</v>
      </c>
      <c r="H24" s="69">
        <f t="shared" si="1"/>
        <v>0</v>
      </c>
      <c r="I24" s="69">
        <f t="shared" si="2"/>
        <v>0</v>
      </c>
      <c r="J24" s="68" t="str">
        <f t="shared" si="3"/>
        <v xml:space="preserve"> </v>
      </c>
      <c r="K24" s="65" t="s">
        <v>88</v>
      </c>
      <c r="L24" s="5"/>
      <c r="M24" s="5">
        <v>5</v>
      </c>
      <c r="N24" s="9">
        <f t="shared" si="5"/>
        <v>0</v>
      </c>
      <c r="O24" s="113">
        <f t="shared" si="4"/>
        <v>0</v>
      </c>
    </row>
    <row r="25" spans="2:15" x14ac:dyDescent="0.25">
      <c r="B25" s="140"/>
      <c r="C25" s="109">
        <v>0</v>
      </c>
      <c r="D25" s="61" t="s">
        <v>6</v>
      </c>
      <c r="E25" s="98">
        <v>400</v>
      </c>
      <c r="F25" s="63">
        <v>26.9</v>
      </c>
      <c r="G25" s="62">
        <f t="shared" ref="G25" si="6">E25*C25</f>
        <v>0</v>
      </c>
      <c r="H25" s="64">
        <f t="shared" ref="H25" si="7">F25*C25</f>
        <v>0</v>
      </c>
      <c r="I25" s="64">
        <f t="shared" ref="I25" si="8">H25*$C$6</f>
        <v>0</v>
      </c>
      <c r="J25" s="63" t="str">
        <f t="shared" ref="J25" si="9">IF(C25=0," ",G25/I25)</f>
        <v xml:space="preserve"> </v>
      </c>
      <c r="K25" s="74" t="s">
        <v>88</v>
      </c>
      <c r="L25" s="5"/>
      <c r="M25" s="5">
        <v>6</v>
      </c>
      <c r="N25" s="9">
        <f t="shared" si="5"/>
        <v>0</v>
      </c>
      <c r="O25" s="113">
        <f t="shared" si="4"/>
        <v>0</v>
      </c>
    </row>
    <row r="26" spans="2:15" ht="15.75" thickBot="1" x14ac:dyDescent="0.3">
      <c r="B26" s="141"/>
      <c r="C26" s="107">
        <v>0</v>
      </c>
      <c r="D26" s="70" t="s">
        <v>74</v>
      </c>
      <c r="E26" s="97">
        <v>400</v>
      </c>
      <c r="F26" s="72">
        <v>28.2</v>
      </c>
      <c r="G26" s="71">
        <f t="shared" si="0"/>
        <v>0</v>
      </c>
      <c r="H26" s="73">
        <f t="shared" si="1"/>
        <v>0</v>
      </c>
      <c r="I26" s="73">
        <f t="shared" si="2"/>
        <v>0</v>
      </c>
      <c r="J26" s="72" t="str">
        <f t="shared" si="3"/>
        <v xml:space="preserve"> </v>
      </c>
      <c r="K26" s="74" t="s">
        <v>88</v>
      </c>
      <c r="L26" s="5"/>
      <c r="M26" s="5">
        <v>7</v>
      </c>
      <c r="N26" s="9">
        <f t="shared" si="5"/>
        <v>0</v>
      </c>
      <c r="O26" s="113">
        <f t="shared" si="4"/>
        <v>0</v>
      </c>
    </row>
    <row r="27" spans="2:15" ht="30" x14ac:dyDescent="0.25">
      <c r="B27" s="127" t="s">
        <v>73</v>
      </c>
      <c r="C27" s="105">
        <v>0</v>
      </c>
      <c r="D27" s="40" t="s">
        <v>71</v>
      </c>
      <c r="E27" s="95">
        <v>20</v>
      </c>
      <c r="F27" s="42">
        <v>1</v>
      </c>
      <c r="G27" s="41">
        <f t="shared" si="0"/>
        <v>0</v>
      </c>
      <c r="H27" s="43">
        <f t="shared" si="1"/>
        <v>0</v>
      </c>
      <c r="I27" s="43">
        <f t="shared" si="2"/>
        <v>0</v>
      </c>
      <c r="J27" s="124" t="str">
        <f t="shared" si="3"/>
        <v xml:space="preserve"> </v>
      </c>
      <c r="K27" s="114" t="s">
        <v>76</v>
      </c>
      <c r="L27" s="5"/>
      <c r="M27" s="5">
        <v>8</v>
      </c>
      <c r="N27" s="9">
        <f>N26</f>
        <v>0</v>
      </c>
      <c r="O27" s="113">
        <f t="shared" si="4"/>
        <v>0</v>
      </c>
    </row>
    <row r="28" spans="2:15" x14ac:dyDescent="0.25">
      <c r="B28" s="128"/>
      <c r="C28" s="106">
        <v>0</v>
      </c>
      <c r="D28" s="45" t="s">
        <v>70</v>
      </c>
      <c r="E28" s="96">
        <v>25</v>
      </c>
      <c r="F28" s="47">
        <v>1.3</v>
      </c>
      <c r="G28" s="46">
        <f t="shared" si="0"/>
        <v>0</v>
      </c>
      <c r="H28" s="48">
        <f t="shared" si="1"/>
        <v>0</v>
      </c>
      <c r="I28" s="48">
        <f t="shared" si="2"/>
        <v>0</v>
      </c>
      <c r="J28" s="125" t="str">
        <f t="shared" si="3"/>
        <v xml:space="preserve"> </v>
      </c>
      <c r="K28" s="115" t="s">
        <v>63</v>
      </c>
      <c r="L28" s="5"/>
      <c r="M28" s="5">
        <v>9</v>
      </c>
      <c r="N28" s="9">
        <f t="shared" si="5"/>
        <v>0</v>
      </c>
      <c r="O28" s="113">
        <f t="shared" si="4"/>
        <v>0</v>
      </c>
    </row>
    <row r="29" spans="2:15" x14ac:dyDescent="0.25">
      <c r="B29" s="128"/>
      <c r="C29" s="106">
        <v>0</v>
      </c>
      <c r="D29" s="45" t="s">
        <v>72</v>
      </c>
      <c r="E29" s="96">
        <v>300</v>
      </c>
      <c r="F29" s="47">
        <v>4.7</v>
      </c>
      <c r="G29" s="46">
        <f t="shared" si="0"/>
        <v>0</v>
      </c>
      <c r="H29" s="48">
        <f t="shared" si="1"/>
        <v>0</v>
      </c>
      <c r="I29" s="48">
        <f t="shared" si="2"/>
        <v>0</v>
      </c>
      <c r="J29" s="125" t="str">
        <f t="shared" si="3"/>
        <v xml:space="preserve"> </v>
      </c>
      <c r="K29" s="50" t="s">
        <v>88</v>
      </c>
      <c r="L29" s="5"/>
      <c r="M29" s="5">
        <v>10</v>
      </c>
      <c r="N29" s="9">
        <f>N28</f>
        <v>0</v>
      </c>
      <c r="O29" s="113">
        <f t="shared" si="4"/>
        <v>0</v>
      </c>
    </row>
    <row r="30" spans="2:15" x14ac:dyDescent="0.25">
      <c r="B30" s="128"/>
      <c r="C30" s="106">
        <v>0</v>
      </c>
      <c r="D30" s="45" t="s">
        <v>6</v>
      </c>
      <c r="E30" s="96">
        <v>400</v>
      </c>
      <c r="F30" s="47">
        <v>5.8</v>
      </c>
      <c r="G30" s="46">
        <f t="shared" ref="G30" si="10">E30*C30</f>
        <v>0</v>
      </c>
      <c r="H30" s="48">
        <f t="shared" ref="H30" si="11">F30*C30</f>
        <v>0</v>
      </c>
      <c r="I30" s="48">
        <f t="shared" ref="I30" si="12">H30*$C$6</f>
        <v>0</v>
      </c>
      <c r="J30" s="125" t="str">
        <f t="shared" ref="J30" si="13">IF(C30=0," ",G30/I30)</f>
        <v xml:space="preserve"> </v>
      </c>
      <c r="K30" s="50" t="s">
        <v>88</v>
      </c>
      <c r="L30" s="5"/>
      <c r="M30" s="5">
        <v>11</v>
      </c>
      <c r="N30" s="9">
        <f t="shared" ref="N30:N38" si="14">N29</f>
        <v>0</v>
      </c>
      <c r="O30" s="113">
        <f t="shared" si="4"/>
        <v>0</v>
      </c>
    </row>
    <row r="31" spans="2:15" ht="15.75" thickBot="1" x14ac:dyDescent="0.3">
      <c r="B31" s="129"/>
      <c r="C31" s="117">
        <v>0</v>
      </c>
      <c r="D31" s="118" t="s">
        <v>74</v>
      </c>
      <c r="E31" s="119">
        <v>400</v>
      </c>
      <c r="F31" s="120">
        <v>7.1</v>
      </c>
      <c r="G31" s="121">
        <f t="shared" si="0"/>
        <v>0</v>
      </c>
      <c r="H31" s="122">
        <f t="shared" si="1"/>
        <v>0</v>
      </c>
      <c r="I31" s="122">
        <f t="shared" si="2"/>
        <v>0</v>
      </c>
      <c r="J31" s="126" t="str">
        <f t="shared" si="3"/>
        <v xml:space="preserve"> </v>
      </c>
      <c r="K31" s="123" t="s">
        <v>88</v>
      </c>
      <c r="L31" s="5"/>
      <c r="M31" s="5">
        <v>12</v>
      </c>
      <c r="N31" s="9">
        <f t="shared" si="14"/>
        <v>0</v>
      </c>
      <c r="O31" s="113">
        <f t="shared" si="4"/>
        <v>0</v>
      </c>
    </row>
    <row r="32" spans="2:15" x14ac:dyDescent="0.25">
      <c r="B32" s="130" t="s">
        <v>38</v>
      </c>
      <c r="C32" s="105">
        <v>0</v>
      </c>
      <c r="D32" s="40" t="s">
        <v>79</v>
      </c>
      <c r="E32" s="95">
        <v>50</v>
      </c>
      <c r="F32" s="42">
        <f>6.56756756756757*5/6</f>
        <v>5.4729729729729755</v>
      </c>
      <c r="G32" s="41">
        <f t="shared" si="0"/>
        <v>0</v>
      </c>
      <c r="H32" s="43">
        <f t="shared" si="1"/>
        <v>0</v>
      </c>
      <c r="I32" s="43">
        <f t="shared" si="2"/>
        <v>0</v>
      </c>
      <c r="J32" s="42" t="str">
        <f t="shared" si="3"/>
        <v xml:space="preserve"> </v>
      </c>
      <c r="K32" s="80"/>
      <c r="L32" s="5"/>
      <c r="M32" s="5">
        <v>13</v>
      </c>
      <c r="N32" s="9">
        <f t="shared" si="14"/>
        <v>0</v>
      </c>
      <c r="O32" s="113">
        <f t="shared" si="4"/>
        <v>0</v>
      </c>
    </row>
    <row r="33" spans="2:15" ht="30" x14ac:dyDescent="0.25">
      <c r="B33" s="131"/>
      <c r="C33" s="106">
        <v>0</v>
      </c>
      <c r="D33" s="45" t="s">
        <v>80</v>
      </c>
      <c r="E33" s="96">
        <v>55</v>
      </c>
      <c r="F33" s="47">
        <f>7.7*5/6</f>
        <v>6.416666666666667</v>
      </c>
      <c r="G33" s="46">
        <f t="shared" si="0"/>
        <v>0</v>
      </c>
      <c r="H33" s="48">
        <f t="shared" si="1"/>
        <v>0</v>
      </c>
      <c r="I33" s="48">
        <f t="shared" si="2"/>
        <v>0</v>
      </c>
      <c r="J33" s="47" t="str">
        <f t="shared" si="3"/>
        <v xml:space="preserve"> </v>
      </c>
      <c r="K33" s="81"/>
      <c r="L33" s="5"/>
      <c r="M33" s="5">
        <v>14</v>
      </c>
      <c r="N33" s="9">
        <f t="shared" si="14"/>
        <v>0</v>
      </c>
      <c r="O33" s="113">
        <f t="shared" si="4"/>
        <v>0</v>
      </c>
    </row>
    <row r="34" spans="2:15" x14ac:dyDescent="0.25">
      <c r="B34" s="131"/>
      <c r="C34" s="106">
        <v>0</v>
      </c>
      <c r="D34" s="45" t="s">
        <v>81</v>
      </c>
      <c r="E34" s="96">
        <v>55</v>
      </c>
      <c r="F34" s="47">
        <f>8.14*5/6</f>
        <v>6.7833333333333341</v>
      </c>
      <c r="G34" s="46">
        <f t="shared" si="0"/>
        <v>0</v>
      </c>
      <c r="H34" s="48">
        <f t="shared" si="1"/>
        <v>0</v>
      </c>
      <c r="I34" s="48">
        <f t="shared" si="2"/>
        <v>0</v>
      </c>
      <c r="J34" s="47" t="str">
        <f t="shared" si="3"/>
        <v xml:space="preserve"> </v>
      </c>
      <c r="K34" s="81"/>
      <c r="L34" s="5"/>
      <c r="M34" s="5">
        <v>15</v>
      </c>
      <c r="N34" s="9">
        <f t="shared" si="14"/>
        <v>0</v>
      </c>
      <c r="O34" s="113">
        <f t="shared" si="4"/>
        <v>0</v>
      </c>
    </row>
    <row r="35" spans="2:15" ht="15.75" thickBot="1" x14ac:dyDescent="0.3">
      <c r="B35" s="132"/>
      <c r="C35" s="107">
        <v>0</v>
      </c>
      <c r="D35" s="51" t="s">
        <v>82</v>
      </c>
      <c r="E35" s="97">
        <v>55</v>
      </c>
      <c r="F35" s="53">
        <f>7.41*5/6</f>
        <v>6.1749999999999998</v>
      </c>
      <c r="G35" s="52">
        <f t="shared" si="0"/>
        <v>0</v>
      </c>
      <c r="H35" s="54">
        <f t="shared" si="1"/>
        <v>0</v>
      </c>
      <c r="I35" s="54">
        <f t="shared" si="2"/>
        <v>0</v>
      </c>
      <c r="J35" s="53" t="str">
        <f t="shared" si="3"/>
        <v xml:space="preserve"> </v>
      </c>
      <c r="K35" s="82"/>
      <c r="L35" s="5"/>
      <c r="M35" s="5">
        <v>16</v>
      </c>
      <c r="N35" s="9">
        <f t="shared" si="14"/>
        <v>0</v>
      </c>
      <c r="O35" s="113">
        <f t="shared" si="4"/>
        <v>0</v>
      </c>
    </row>
    <row r="36" spans="2:15" x14ac:dyDescent="0.25">
      <c r="B36" s="133" t="s">
        <v>39</v>
      </c>
      <c r="C36" s="108">
        <v>0</v>
      </c>
      <c r="D36" s="75" t="s">
        <v>79</v>
      </c>
      <c r="E36" s="99">
        <v>50</v>
      </c>
      <c r="F36" s="77">
        <f>13.8*5/6</f>
        <v>11.5</v>
      </c>
      <c r="G36" s="76">
        <f t="shared" si="0"/>
        <v>0</v>
      </c>
      <c r="H36" s="78">
        <f t="shared" si="1"/>
        <v>0</v>
      </c>
      <c r="I36" s="78">
        <f t="shared" si="2"/>
        <v>0</v>
      </c>
      <c r="J36" s="77" t="str">
        <f t="shared" si="3"/>
        <v xml:space="preserve"> </v>
      </c>
      <c r="K36" s="83"/>
      <c r="L36" s="5"/>
      <c r="M36" s="5">
        <v>17</v>
      </c>
      <c r="N36" s="9">
        <f t="shared" si="14"/>
        <v>0</v>
      </c>
      <c r="O36" s="113">
        <f t="shared" si="4"/>
        <v>0</v>
      </c>
    </row>
    <row r="37" spans="2:15" ht="30" x14ac:dyDescent="0.25">
      <c r="B37" s="134"/>
      <c r="C37" s="106">
        <v>0</v>
      </c>
      <c r="D37" s="66" t="s">
        <v>80</v>
      </c>
      <c r="E37" s="96">
        <v>55</v>
      </c>
      <c r="F37" s="68">
        <f>15.6*5/6</f>
        <v>13</v>
      </c>
      <c r="G37" s="67">
        <f t="shared" si="0"/>
        <v>0</v>
      </c>
      <c r="H37" s="69">
        <f t="shared" si="1"/>
        <v>0</v>
      </c>
      <c r="I37" s="69">
        <f t="shared" si="2"/>
        <v>0</v>
      </c>
      <c r="J37" s="68" t="str">
        <f t="shared" si="3"/>
        <v xml:space="preserve"> </v>
      </c>
      <c r="K37" s="84"/>
      <c r="L37" s="5"/>
      <c r="M37" s="5">
        <v>18</v>
      </c>
      <c r="N37" s="9">
        <f t="shared" si="14"/>
        <v>0</v>
      </c>
      <c r="O37" s="113">
        <f t="shared" si="4"/>
        <v>0</v>
      </c>
    </row>
    <row r="38" spans="2:15" x14ac:dyDescent="0.25">
      <c r="B38" s="134"/>
      <c r="C38" s="106">
        <v>0</v>
      </c>
      <c r="D38" s="66" t="s">
        <v>81</v>
      </c>
      <c r="E38" s="96">
        <v>55</v>
      </c>
      <c r="F38" s="68">
        <f>16.03*5/6</f>
        <v>13.358333333333334</v>
      </c>
      <c r="G38" s="67">
        <f t="shared" si="0"/>
        <v>0</v>
      </c>
      <c r="H38" s="69">
        <f t="shared" si="1"/>
        <v>0</v>
      </c>
      <c r="I38" s="69">
        <f t="shared" si="2"/>
        <v>0</v>
      </c>
      <c r="J38" s="68" t="str">
        <f t="shared" si="3"/>
        <v xml:space="preserve"> </v>
      </c>
      <c r="K38" s="84"/>
      <c r="L38" s="5"/>
      <c r="M38" s="5">
        <v>19</v>
      </c>
      <c r="N38" s="9">
        <f t="shared" si="14"/>
        <v>0</v>
      </c>
      <c r="O38" s="113">
        <f t="shared" si="4"/>
        <v>0</v>
      </c>
    </row>
    <row r="39" spans="2:15" ht="15.75" thickBot="1" x14ac:dyDescent="0.3">
      <c r="B39" s="135"/>
      <c r="C39" s="109">
        <v>0</v>
      </c>
      <c r="D39" s="61" t="s">
        <v>46</v>
      </c>
      <c r="E39" s="98">
        <v>55</v>
      </c>
      <c r="F39" s="63">
        <f>15.18*5/6</f>
        <v>12.65</v>
      </c>
      <c r="G39" s="62">
        <f t="shared" si="0"/>
        <v>0</v>
      </c>
      <c r="H39" s="64">
        <f t="shared" si="1"/>
        <v>0</v>
      </c>
      <c r="I39" s="64">
        <f t="shared" si="2"/>
        <v>0</v>
      </c>
      <c r="J39" s="63" t="str">
        <f t="shared" si="3"/>
        <v xml:space="preserve"> </v>
      </c>
      <c r="K39" s="103"/>
      <c r="L39" s="5"/>
      <c r="M39" s="5">
        <v>20</v>
      </c>
      <c r="N39" s="9">
        <f t="shared" ref="N39" si="15">N38</f>
        <v>0</v>
      </c>
      <c r="O39" s="113">
        <f t="shared" ref="O39" si="16">O38+$I$40</f>
        <v>0</v>
      </c>
    </row>
    <row r="40" spans="2:15" ht="40.9" customHeight="1" thickBot="1" x14ac:dyDescent="0.3">
      <c r="B40" s="136" t="s">
        <v>66</v>
      </c>
      <c r="C40" s="137"/>
      <c r="D40" s="137"/>
      <c r="E40" s="137"/>
      <c r="F40" s="138"/>
      <c r="G40" s="110">
        <f>SUM(G10:G39)</f>
        <v>0</v>
      </c>
      <c r="H40" s="111">
        <f>SUM(H10:H39)</f>
        <v>0</v>
      </c>
      <c r="I40" s="111">
        <f>SUM(I10:I39)</f>
        <v>0</v>
      </c>
      <c r="J40" s="112" t="str">
        <f>IF(G40=0," ",G40/I40)</f>
        <v xml:space="preserve"> </v>
      </c>
      <c r="K40" s="104"/>
      <c r="L40" s="5"/>
    </row>
    <row r="42" spans="2:15" x14ac:dyDescent="0.25">
      <c r="C42" s="5"/>
      <c r="E42" s="5"/>
      <c r="F42" s="5"/>
    </row>
    <row r="43" spans="2:15" x14ac:dyDescent="0.25">
      <c r="E43" s="5"/>
      <c r="F43" s="5"/>
    </row>
    <row r="44" spans="2:15" x14ac:dyDescent="0.25">
      <c r="E44" s="5"/>
      <c r="F44" s="5"/>
    </row>
  </sheetData>
  <sheetProtection algorithmName="SHA-512" hashValue="w0ABVjIs8OumTXQzRsyG8mpU5Y6s/IHf96YT+X6cDvwMfkkKUUDXlPEkONimZ+WjtBS12M8rlKEl/ibps2h35Q==" saltValue="tGj13OClNUJ0eTdLIOQVsQ==" spinCount="100000" sheet="1" objects="1" scenarios="1"/>
  <mergeCells count="11">
    <mergeCell ref="B27:B31"/>
    <mergeCell ref="B32:B35"/>
    <mergeCell ref="B36:B39"/>
    <mergeCell ref="B40:F40"/>
    <mergeCell ref="B3:K3"/>
    <mergeCell ref="B10:B13"/>
    <mergeCell ref="B20:B26"/>
    <mergeCell ref="B14:B17"/>
    <mergeCell ref="B8:B9"/>
    <mergeCell ref="B18:B19"/>
    <mergeCell ref="K8:K9"/>
  </mergeCells>
  <phoneticPr fontId="2" type="noConversion"/>
  <dataValidations count="3">
    <dataValidation type="decimal" allowBlank="1" showInputMessage="1" showErrorMessage="1" sqref="C6" xr:uid="{D034EFCB-CFCF-4D61-93D1-40A6EB67CD2D}">
      <formula1>0</formula1>
      <formula2>10</formula2>
    </dataValidation>
    <dataValidation type="whole" showInputMessage="1" showErrorMessage="1" sqref="C10:C39" xr:uid="{7E228C0C-373D-4BF0-A018-D8C3C44E2B66}">
      <formula1>0</formula1>
      <formula2>1000</formula2>
    </dataValidation>
    <dataValidation type="whole" allowBlank="1" showInputMessage="1" showErrorMessage="1" sqref="E10:E39" xr:uid="{CD1F4B1F-B9DD-4961-AC02-9E23AFF4A600}">
      <formula1>0</formula1>
      <formula2>1000</formula2>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AA4D4-D244-4748-99E7-0F9C2031590B}">
  <dimension ref="A1:B49"/>
  <sheetViews>
    <sheetView zoomScale="80" zoomScaleNormal="80" workbookViewId="0">
      <selection activeCell="G6" sqref="G6"/>
    </sheetView>
  </sheetViews>
  <sheetFormatPr defaultRowHeight="15" x14ac:dyDescent="0.25"/>
  <cols>
    <col min="1" max="1" width="30" customWidth="1"/>
    <col min="2" max="2" width="81.5703125" customWidth="1"/>
  </cols>
  <sheetData>
    <row r="1" spans="1:2" x14ac:dyDescent="0.25">
      <c r="A1" t="s">
        <v>13</v>
      </c>
    </row>
    <row r="7" spans="1:2" x14ac:dyDescent="0.25">
      <c r="A7" t="s">
        <v>58</v>
      </c>
    </row>
    <row r="9" spans="1:2" x14ac:dyDescent="0.25">
      <c r="A9" t="s">
        <v>12</v>
      </c>
      <c r="B9" s="1" t="s">
        <v>11</v>
      </c>
    </row>
    <row r="10" spans="1:2" x14ac:dyDescent="0.25">
      <c r="B10" s="1"/>
    </row>
    <row r="11" spans="1:2" x14ac:dyDescent="0.25">
      <c r="A11" t="s">
        <v>1</v>
      </c>
      <c r="B11" t="s">
        <v>0</v>
      </c>
    </row>
    <row r="26" spans="1:2" x14ac:dyDescent="0.25">
      <c r="A26" t="s">
        <v>8</v>
      </c>
      <c r="B26" s="1" t="s">
        <v>7</v>
      </c>
    </row>
    <row r="45" spans="1:1" x14ac:dyDescent="0.25">
      <c r="A45" t="s">
        <v>48</v>
      </c>
    </row>
    <row r="46" spans="1:1" x14ac:dyDescent="0.25">
      <c r="A46" s="1" t="s">
        <v>49</v>
      </c>
    </row>
    <row r="49" spans="1:2" x14ac:dyDescent="0.25">
      <c r="A49" t="s">
        <v>9</v>
      </c>
      <c r="B49" s="1" t="s">
        <v>10</v>
      </c>
    </row>
  </sheetData>
  <sheetProtection algorithmName="SHA-512" hashValue="+2oXgMgh9wibb77juQXLxfUBaSfWo1Dz3EJ9Dk5wRIZKsDK63vlTZa+4PzQ8MbxP+AxuEX9I9r0Y4isHMV2OiA==" saltValue="kLyXv4iRoV5DTYj8ufXq0w==" spinCount="100000" sheet="1" objects="1" scenarios="1"/>
  <hyperlinks>
    <hyperlink ref="B26" r:id="rId1" xr:uid="{2D3A8302-0CE7-4E44-8319-9C8CB7633A51}"/>
    <hyperlink ref="B49" r:id="rId2" xr:uid="{D02DEE5E-1207-44E9-8830-747A136393C8}"/>
    <hyperlink ref="B9" r:id="rId3" xr:uid="{8C59E511-A0D8-4A5D-8711-98CEA053877F}"/>
    <hyperlink ref="A46" r:id="rId4" xr:uid="{21E1ACFC-17A4-4042-B817-C635C7579E9B}"/>
  </hyperlinks>
  <pageMargins left="0.7" right="0.7" top="0.75" bottom="0.75" header="0.3" footer="0.3"/>
  <pageSetup paperSize="9" orientation="portrait" r:id="rId5"/>
  <drawing r:id="rId6"/>
  <legacyDrawing r:id="rId7"/>
  <oleObjects>
    <mc:AlternateContent xmlns:mc="http://schemas.openxmlformats.org/markup-compatibility/2006">
      <mc:Choice Requires="x14">
        <oleObject progId="Document" dvAspect="DVASPECT_ICON" shapeId="1025" r:id="rId8">
          <objectPr defaultSize="0" r:id="rId9">
            <anchor moveWithCells="1">
              <from>
                <xdr:col>0</xdr:col>
                <xdr:colOff>409575</xdr:colOff>
                <xdr:row>1</xdr:row>
                <xdr:rowOff>76200</xdr:rowOff>
              </from>
              <to>
                <xdr:col>0</xdr:col>
                <xdr:colOff>1323975</xdr:colOff>
                <xdr:row>5</xdr:row>
                <xdr:rowOff>28575</xdr:rowOff>
              </to>
            </anchor>
          </objectPr>
        </oleObject>
      </mc:Choice>
      <mc:Fallback>
        <oleObject progId="Document" dvAspect="DVASPECT_ICON" shapeId="1025" r:id="rId8"/>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Voorblad</vt:lpstr>
      <vt:lpstr>Rekentool Isolatiemaatregelen</vt:lpstr>
      <vt:lpstr>Referenties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 Verstift</dc:creator>
  <cp:lastModifiedBy>huubp</cp:lastModifiedBy>
  <dcterms:created xsi:type="dcterms:W3CDTF">2022-09-27T08:34:20Z</dcterms:created>
  <dcterms:modified xsi:type="dcterms:W3CDTF">2023-02-22T11:54:06Z</dcterms:modified>
</cp:coreProperties>
</file>